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80" windowWidth="16380" windowHeight="7710" tabRatio="724" activeTab="5"/>
  </bookViews>
  <sheets>
    <sheet name="титульный" sheetId="1" r:id="rId1"/>
    <sheet name="раздел1" sheetId="2" r:id="rId2"/>
    <sheet name="раздел2" sheetId="3" r:id="rId3"/>
    <sheet name="раздел3_1" sheetId="4" r:id="rId4"/>
    <sheet name="раздел3_2" sheetId="5" r:id="rId5"/>
    <sheet name="раздел3_3" sheetId="6" r:id="rId6"/>
    <sheet name="справ" sheetId="7" r:id="rId7"/>
    <sheet name="прил1" sheetId="8" state="hidden" r:id="rId8"/>
    <sheet name="прил2" sheetId="9" state="hidden" r:id="rId9"/>
    <sheet name="прил3" sheetId="10" r:id="rId10"/>
    <sheet name="прил4" sheetId="11" state="hidden" r:id="rId11"/>
    <sheet name="прил5" sheetId="12" state="hidden" r:id="rId12"/>
    <sheet name="прил6" sheetId="13" r:id="rId13"/>
  </sheets>
  <definedNames>
    <definedName name="_xlnm.Print_Titles" localSheetId="2">раздел2!$4:$4</definedName>
    <definedName name="_xlnm.Print_Titles" localSheetId="3">раздел3_1!$10:$10</definedName>
    <definedName name="_xlnm.Print_Titles" localSheetId="4">раздел3_2!$8:$8</definedName>
  </definedName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37" i="4" l="1"/>
  <c r="E11" i="4" l="1"/>
  <c r="G11" i="4"/>
  <c r="I20" i="4"/>
  <c r="J76" i="4" l="1"/>
  <c r="J69" i="4"/>
  <c r="E505" i="13" l="1"/>
  <c r="E496" i="13"/>
  <c r="E497" i="13"/>
  <c r="E498" i="13"/>
  <c r="E499" i="13"/>
  <c r="E500" i="13"/>
  <c r="E501" i="13"/>
  <c r="E502" i="13"/>
  <c r="E503" i="13"/>
  <c r="E504" i="13"/>
  <c r="E495" i="13"/>
  <c r="E193" i="13"/>
  <c r="E186" i="13"/>
  <c r="E184" i="13"/>
  <c r="E185" i="13"/>
  <c r="E187" i="13"/>
  <c r="E188" i="13"/>
  <c r="E189" i="13"/>
  <c r="E190" i="13"/>
  <c r="E191" i="13"/>
  <c r="E192" i="13"/>
  <c r="E183" i="13"/>
  <c r="C195" i="13"/>
  <c r="E195" i="13" l="1"/>
  <c r="G13" i="3"/>
  <c r="F417" i="13" l="1"/>
  <c r="G11" i="5"/>
  <c r="J15" i="5"/>
  <c r="F390" i="13" l="1"/>
  <c r="D150" i="4" l="1"/>
  <c r="J149" i="4"/>
  <c r="I149" i="4"/>
  <c r="D149" i="4" s="1"/>
  <c r="D94" i="4"/>
  <c r="J93" i="4"/>
  <c r="I93" i="4"/>
  <c r="D93" i="4"/>
  <c r="I64" i="8" l="1"/>
  <c r="G26" i="4" l="1"/>
  <c r="F287" i="13" l="1"/>
  <c r="G10" i="5"/>
  <c r="J11" i="5"/>
  <c r="G16" i="5"/>
  <c r="J10" i="5"/>
  <c r="D22" i="5"/>
  <c r="D11" i="5" l="1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48" i="4"/>
  <c r="D147" i="4"/>
  <c r="D146" i="4"/>
  <c r="D145" i="4"/>
  <c r="D144" i="4"/>
  <c r="D143" i="4"/>
  <c r="D142" i="4"/>
  <c r="D141" i="4"/>
  <c r="D140" i="4"/>
  <c r="D139" i="4"/>
  <c r="D138" i="4"/>
  <c r="D136" i="4"/>
  <c r="D135" i="4"/>
  <c r="D134" i="4"/>
  <c r="D133" i="4"/>
  <c r="K132" i="4"/>
  <c r="J132" i="4"/>
  <c r="J125" i="4" s="1"/>
  <c r="I132" i="4"/>
  <c r="H132" i="4"/>
  <c r="G132" i="4"/>
  <c r="F132" i="4"/>
  <c r="E132" i="4"/>
  <c r="D131" i="4"/>
  <c r="D130" i="4"/>
  <c r="D129" i="4"/>
  <c r="D128" i="4"/>
  <c r="D127" i="4"/>
  <c r="D126" i="4"/>
  <c r="D124" i="4"/>
  <c r="I123" i="4"/>
  <c r="H123" i="4"/>
  <c r="G123" i="4"/>
  <c r="F123" i="4"/>
  <c r="E123" i="4"/>
  <c r="D82" i="4"/>
  <c r="E76" i="4"/>
  <c r="D70" i="4"/>
  <c r="D68" i="4"/>
  <c r="E67" i="4"/>
  <c r="F67" i="4"/>
  <c r="G67" i="4"/>
  <c r="H67" i="4"/>
  <c r="I67" i="4"/>
  <c r="K76" i="4"/>
  <c r="I76" i="4"/>
  <c r="D76" i="4" s="1"/>
  <c r="H76" i="4"/>
  <c r="G76" i="4"/>
  <c r="F76" i="4"/>
  <c r="D78" i="4"/>
  <c r="D79" i="4"/>
  <c r="D80" i="4"/>
  <c r="D83" i="4"/>
  <c r="D84" i="4"/>
  <c r="D85" i="4"/>
  <c r="D86" i="4"/>
  <c r="D87" i="4"/>
  <c r="D88" i="4"/>
  <c r="D89" i="4"/>
  <c r="D90" i="4"/>
  <c r="D91" i="4"/>
  <c r="D92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77" i="4"/>
  <c r="D71" i="4"/>
  <c r="D72" i="4"/>
  <c r="D73" i="4"/>
  <c r="D74" i="4"/>
  <c r="D75" i="4"/>
  <c r="D36" i="4"/>
  <c r="F16" i="5"/>
  <c r="E16" i="5"/>
  <c r="F15" i="5"/>
  <c r="E15" i="5"/>
  <c r="F11" i="5"/>
  <c r="E11" i="5"/>
  <c r="E10" i="5"/>
  <c r="F10" i="5"/>
  <c r="D132" i="4" l="1"/>
  <c r="D69" i="4"/>
  <c r="J67" i="4"/>
  <c r="D67" i="4"/>
  <c r="D10" i="5"/>
  <c r="J123" i="4"/>
  <c r="D123" i="4" s="1"/>
  <c r="D125" i="4"/>
  <c r="E218" i="13"/>
  <c r="F204" i="13"/>
  <c r="G15" i="4" l="1"/>
  <c r="I26" i="4" l="1"/>
  <c r="L26" i="4" s="1"/>
  <c r="I37" i="4" l="1"/>
  <c r="J36" i="4" l="1"/>
  <c r="I36" i="4"/>
  <c r="L36" i="4" s="1"/>
  <c r="G40" i="4" l="1"/>
  <c r="J26" i="4"/>
  <c r="H25" i="4"/>
  <c r="E26" i="4"/>
  <c r="A4" i="4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A2" i="6"/>
  <c r="F177" i="13" l="1"/>
  <c r="F195" i="13"/>
  <c r="I160" i="8"/>
  <c r="K170" i="8"/>
  <c r="L170" i="8" s="1"/>
  <c r="K142" i="8"/>
  <c r="I140" i="8"/>
  <c r="I139" i="8"/>
  <c r="K133" i="8"/>
  <c r="D132" i="8"/>
  <c r="D131" i="8"/>
  <c r="D130" i="8"/>
  <c r="D129" i="8"/>
  <c r="K225" i="8"/>
  <c r="I220" i="8"/>
  <c r="I215" i="8"/>
  <c r="K188" i="8"/>
  <c r="F185" i="8"/>
  <c r="F183" i="8"/>
  <c r="F182" i="8"/>
  <c r="D182" i="8" s="1"/>
  <c r="K65" i="8"/>
  <c r="I60" i="8"/>
  <c r="I55" i="8"/>
  <c r="K28" i="8"/>
  <c r="J28" i="8"/>
  <c r="G54" i="8" s="1"/>
  <c r="G61" i="8" s="1"/>
  <c r="I61" i="8" s="1"/>
  <c r="D26" i="8"/>
  <c r="D25" i="8"/>
  <c r="D24" i="8"/>
  <c r="E44" i="10"/>
  <c r="F44" i="10"/>
  <c r="F31" i="10"/>
  <c r="E31" i="10"/>
  <c r="F524" i="13"/>
  <c r="E514" i="13"/>
  <c r="E506" i="13"/>
  <c r="F506" i="13"/>
  <c r="F489" i="13"/>
  <c r="E487" i="13"/>
  <c r="E489" i="13" s="1"/>
  <c r="F469" i="13"/>
  <c r="E463" i="13"/>
  <c r="E462" i="13"/>
  <c r="E461" i="13"/>
  <c r="E460" i="13"/>
  <c r="E459" i="13"/>
  <c r="E458" i="13"/>
  <c r="E457" i="13"/>
  <c r="E455" i="13"/>
  <c r="E454" i="13"/>
  <c r="E453" i="13"/>
  <c r="E452" i="13"/>
  <c r="E466" i="13"/>
  <c r="E467" i="13"/>
  <c r="E468" i="13"/>
  <c r="C469" i="13"/>
  <c r="G445" i="13"/>
  <c r="F432" i="13"/>
  <c r="F445" i="13" s="1"/>
  <c r="G426" i="13"/>
  <c r="F426" i="13"/>
  <c r="G401" i="13"/>
  <c r="F401" i="13"/>
  <c r="G381" i="13"/>
  <c r="F103" i="13"/>
  <c r="F91" i="13"/>
  <c r="E91" i="13"/>
  <c r="F76" i="13"/>
  <c r="E76" i="13"/>
  <c r="G59" i="13"/>
  <c r="F370" i="13"/>
  <c r="F350" i="13"/>
  <c r="F332" i="13"/>
  <c r="F307" i="13"/>
  <c r="G287" i="13"/>
  <c r="H287" i="13" s="1"/>
  <c r="G265" i="13"/>
  <c r="F265" i="13"/>
  <c r="F237" i="13"/>
  <c r="G241" i="13"/>
  <c r="C228" i="13"/>
  <c r="F228" i="13"/>
  <c r="E227" i="13"/>
  <c r="E226" i="13"/>
  <c r="G220" i="13"/>
  <c r="F220" i="13"/>
  <c r="H31" i="4"/>
  <c r="I31" i="4"/>
  <c r="G31" i="4"/>
  <c r="E31" i="4"/>
  <c r="E22" i="4"/>
  <c r="G22" i="4"/>
  <c r="H22" i="4"/>
  <c r="I22" i="4"/>
  <c r="J22" i="4"/>
  <c r="H21" i="4"/>
  <c r="I21" i="4"/>
  <c r="J21" i="4"/>
  <c r="G21" i="4"/>
  <c r="D21" i="4" s="1"/>
  <c r="E21" i="4"/>
  <c r="E37" i="4"/>
  <c r="G31" i="10" l="1"/>
  <c r="H426" i="13"/>
  <c r="L28" i="8"/>
  <c r="G59" i="8"/>
  <c r="I59" i="8" s="1"/>
  <c r="I57" i="8" s="1"/>
  <c r="I54" i="8"/>
  <c r="I52" i="8" s="1"/>
  <c r="G64" i="8"/>
  <c r="G506" i="13"/>
  <c r="G489" i="13"/>
  <c r="H445" i="13"/>
  <c r="E469" i="13"/>
  <c r="G469" i="13" s="1"/>
  <c r="H401" i="13"/>
  <c r="G76" i="13"/>
  <c r="G91" i="13"/>
  <c r="H265" i="13"/>
  <c r="F241" i="13"/>
  <c r="H241" i="13" s="1"/>
  <c r="E228" i="13"/>
  <c r="G228" i="13" s="1"/>
  <c r="H220" i="13"/>
  <c r="H38" i="4"/>
  <c r="G38" i="4"/>
  <c r="E38" i="4"/>
  <c r="H37" i="4"/>
  <c r="G37" i="4"/>
  <c r="J24" i="4"/>
  <c r="H24" i="4"/>
  <c r="I24" i="4"/>
  <c r="G24" i="4"/>
  <c r="G20" i="4" s="1"/>
  <c r="E24" i="4"/>
  <c r="F31" i="4"/>
  <c r="K31" i="4"/>
  <c r="F11" i="4"/>
  <c r="A2" i="5"/>
  <c r="A14" i="1"/>
  <c r="I65" i="8" l="1"/>
  <c r="L65" i="8" s="1"/>
  <c r="C1260" i="13"/>
  <c r="E1259" i="13"/>
  <c r="E1258" i="13"/>
  <c r="E1257" i="13"/>
  <c r="C1251" i="13"/>
  <c r="E1250" i="13"/>
  <c r="E1249" i="13"/>
  <c r="E1248" i="13"/>
  <c r="C1242" i="13"/>
  <c r="E1241" i="13"/>
  <c r="E1240" i="13"/>
  <c r="E1239" i="13"/>
  <c r="C1233" i="13"/>
  <c r="E1232" i="13"/>
  <c r="E1231" i="13"/>
  <c r="E1230" i="13"/>
  <c r="F1224" i="13"/>
  <c r="F1215" i="13"/>
  <c r="E1205" i="13"/>
  <c r="E1204" i="13"/>
  <c r="E1203" i="13"/>
  <c r="F1196" i="13"/>
  <c r="F1195" i="13"/>
  <c r="F1194" i="13"/>
  <c r="C1188" i="13"/>
  <c r="E1187" i="13"/>
  <c r="E1186" i="13"/>
  <c r="E1185" i="13"/>
  <c r="F1178" i="13"/>
  <c r="F1177" i="13"/>
  <c r="F1176" i="13"/>
  <c r="C1168" i="13"/>
  <c r="E1167" i="13"/>
  <c r="E1166" i="13"/>
  <c r="E1165" i="13"/>
  <c r="C1159" i="13"/>
  <c r="E1158" i="13"/>
  <c r="E1157" i="13"/>
  <c r="E1156" i="13"/>
  <c r="C1150" i="13"/>
  <c r="E1149" i="13"/>
  <c r="E1148" i="13"/>
  <c r="E1147" i="13"/>
  <c r="C1141" i="13"/>
  <c r="E1140" i="13"/>
  <c r="E1139" i="13"/>
  <c r="E1138" i="13"/>
  <c r="F1132" i="13"/>
  <c r="F1123" i="13"/>
  <c r="E1113" i="13"/>
  <c r="E1112" i="13"/>
  <c r="E1111" i="13"/>
  <c r="F1104" i="13"/>
  <c r="F1103" i="13"/>
  <c r="F1102" i="13"/>
  <c r="C1096" i="13"/>
  <c r="E1095" i="13"/>
  <c r="E1094" i="13"/>
  <c r="E1093" i="13"/>
  <c r="F1086" i="13"/>
  <c r="F1085" i="13"/>
  <c r="F1084" i="13"/>
  <c r="C1076" i="13"/>
  <c r="E1075" i="13"/>
  <c r="E1074" i="13"/>
  <c r="E1073" i="13"/>
  <c r="C1067" i="13"/>
  <c r="E1066" i="13"/>
  <c r="E1065" i="13"/>
  <c r="E1064" i="13"/>
  <c r="C1058" i="13"/>
  <c r="E1057" i="13"/>
  <c r="E1056" i="13"/>
  <c r="E1055" i="13"/>
  <c r="C1049" i="13"/>
  <c r="E1048" i="13"/>
  <c r="E1047" i="13"/>
  <c r="E1046" i="13"/>
  <c r="F1040" i="13"/>
  <c r="F1031" i="13"/>
  <c r="E1021" i="13"/>
  <c r="E1020" i="13"/>
  <c r="E1019" i="13"/>
  <c r="F1012" i="13"/>
  <c r="F1011" i="13"/>
  <c r="F1010" i="13"/>
  <c r="C1004" i="13"/>
  <c r="E1003" i="13"/>
  <c r="E1002" i="13"/>
  <c r="E1001" i="13"/>
  <c r="F994" i="13"/>
  <c r="F993" i="13"/>
  <c r="F992" i="13"/>
  <c r="C984" i="13"/>
  <c r="E983" i="13"/>
  <c r="E982" i="13"/>
  <c r="E981" i="13"/>
  <c r="C975" i="13"/>
  <c r="E974" i="13"/>
  <c r="E973" i="13"/>
  <c r="E972" i="13"/>
  <c r="C966" i="13"/>
  <c r="E965" i="13"/>
  <c r="E964" i="13"/>
  <c r="E963" i="13"/>
  <c r="C957" i="13"/>
  <c r="E956" i="13"/>
  <c r="E955" i="13"/>
  <c r="E954" i="13"/>
  <c r="F948" i="13"/>
  <c r="F939" i="13"/>
  <c r="E929" i="13"/>
  <c r="E928" i="13"/>
  <c r="E927" i="13"/>
  <c r="F920" i="13"/>
  <c r="F919" i="13"/>
  <c r="F918" i="13"/>
  <c r="C912" i="13"/>
  <c r="E911" i="13"/>
  <c r="E910" i="13"/>
  <c r="E909" i="13"/>
  <c r="F902" i="13"/>
  <c r="F901" i="13"/>
  <c r="F900" i="13"/>
  <c r="C892" i="13"/>
  <c r="E891" i="13"/>
  <c r="E890" i="13"/>
  <c r="E889" i="13"/>
  <c r="C883" i="13"/>
  <c r="E882" i="13"/>
  <c r="E881" i="13"/>
  <c r="E880" i="13"/>
  <c r="C874" i="13"/>
  <c r="E873" i="13"/>
  <c r="E872" i="13"/>
  <c r="E871" i="13"/>
  <c r="C865" i="13"/>
  <c r="E864" i="13"/>
  <c r="E863" i="13"/>
  <c r="E862" i="13"/>
  <c r="F856" i="13"/>
  <c r="F847" i="13"/>
  <c r="E837" i="13"/>
  <c r="E836" i="13"/>
  <c r="E835" i="13"/>
  <c r="F828" i="13"/>
  <c r="F827" i="13"/>
  <c r="F826" i="13"/>
  <c r="C820" i="13"/>
  <c r="E819" i="13"/>
  <c r="E818" i="13"/>
  <c r="E817" i="13"/>
  <c r="F810" i="13"/>
  <c r="F809" i="13"/>
  <c r="F808" i="13"/>
  <c r="C800" i="13"/>
  <c r="E799" i="13"/>
  <c r="E798" i="13"/>
  <c r="E797" i="13"/>
  <c r="C791" i="13"/>
  <c r="E790" i="13"/>
  <c r="E789" i="13"/>
  <c r="E788" i="13"/>
  <c r="C782" i="13"/>
  <c r="E781" i="13"/>
  <c r="E780" i="13"/>
  <c r="E779" i="13"/>
  <c r="C773" i="13"/>
  <c r="E772" i="13"/>
  <c r="E771" i="13"/>
  <c r="E770" i="13"/>
  <c r="F764" i="13"/>
  <c r="F755" i="13"/>
  <c r="E745" i="13"/>
  <c r="E744" i="13"/>
  <c r="E743" i="13"/>
  <c r="F736" i="13"/>
  <c r="F735" i="13"/>
  <c r="F734" i="13"/>
  <c r="C728" i="13"/>
  <c r="E727" i="13"/>
  <c r="E726" i="13"/>
  <c r="E725" i="13"/>
  <c r="F718" i="13"/>
  <c r="F717" i="13"/>
  <c r="F716" i="13"/>
  <c r="C708" i="13"/>
  <c r="E707" i="13"/>
  <c r="E706" i="13"/>
  <c r="E705" i="13"/>
  <c r="C699" i="13"/>
  <c r="E698" i="13"/>
  <c r="E697" i="13"/>
  <c r="E696" i="13"/>
  <c r="C690" i="13"/>
  <c r="E689" i="13"/>
  <c r="E688" i="13"/>
  <c r="E687" i="13"/>
  <c r="C681" i="13"/>
  <c r="E680" i="13"/>
  <c r="E679" i="13"/>
  <c r="E678" i="13"/>
  <c r="F672" i="13"/>
  <c r="F663" i="13"/>
  <c r="E653" i="13"/>
  <c r="E652" i="13"/>
  <c r="E651" i="13"/>
  <c r="F644" i="13"/>
  <c r="F643" i="13"/>
  <c r="F642" i="13"/>
  <c r="C636" i="13"/>
  <c r="E635" i="13"/>
  <c r="E634" i="13"/>
  <c r="E633" i="13"/>
  <c r="F626" i="13"/>
  <c r="F625" i="13"/>
  <c r="F624" i="13"/>
  <c r="C616" i="13"/>
  <c r="E615" i="13"/>
  <c r="E614" i="13"/>
  <c r="E613" i="13"/>
  <c r="C607" i="13"/>
  <c r="E606" i="13"/>
  <c r="E605" i="13"/>
  <c r="E604" i="13"/>
  <c r="C598" i="13"/>
  <c r="E597" i="13"/>
  <c r="E596" i="13"/>
  <c r="E595" i="13"/>
  <c r="C589" i="13"/>
  <c r="E588" i="13"/>
  <c r="E587" i="13"/>
  <c r="E586" i="13"/>
  <c r="F580" i="13"/>
  <c r="F571" i="13"/>
  <c r="E561" i="13"/>
  <c r="E560" i="13"/>
  <c r="E559" i="13"/>
  <c r="F552" i="13"/>
  <c r="F551" i="13"/>
  <c r="F550" i="13"/>
  <c r="C544" i="13"/>
  <c r="E543" i="13"/>
  <c r="E542" i="13"/>
  <c r="E541" i="13"/>
  <c r="F534" i="13"/>
  <c r="F533" i="13"/>
  <c r="F532" i="13"/>
  <c r="C524" i="13"/>
  <c r="E523" i="13"/>
  <c r="E522" i="13"/>
  <c r="E521" i="13"/>
  <c r="C506" i="13"/>
  <c r="C489" i="13"/>
  <c r="E409" i="13"/>
  <c r="E408" i="13"/>
  <c r="E407" i="13"/>
  <c r="C390" i="13"/>
  <c r="E389" i="13"/>
  <c r="E388" i="13"/>
  <c r="E387" i="13"/>
  <c r="F380" i="13"/>
  <c r="F381" i="13" s="1"/>
  <c r="H381" i="13" s="1"/>
  <c r="C370" i="13"/>
  <c r="E369" i="13"/>
  <c r="E368" i="13"/>
  <c r="E370" i="13" s="1"/>
  <c r="C350" i="13"/>
  <c r="E349" i="13"/>
  <c r="E350" i="13" s="1"/>
  <c r="C332" i="13"/>
  <c r="E331" i="13"/>
  <c r="E332" i="13" s="1"/>
  <c r="G332" i="13" s="1"/>
  <c r="C307" i="13"/>
  <c r="E306" i="13"/>
  <c r="E305" i="13"/>
  <c r="E304" i="13"/>
  <c r="E307" i="13" s="1"/>
  <c r="E249" i="13"/>
  <c r="E248" i="13"/>
  <c r="E247" i="13"/>
  <c r="C204" i="13"/>
  <c r="E203" i="13"/>
  <c r="E202" i="13"/>
  <c r="E201" i="13"/>
  <c r="C177" i="13"/>
  <c r="E176" i="13"/>
  <c r="E175" i="13"/>
  <c r="C168" i="13"/>
  <c r="E167" i="13"/>
  <c r="E166" i="13"/>
  <c r="E165" i="13"/>
  <c r="F159" i="13"/>
  <c r="F150" i="13"/>
  <c r="E140" i="13"/>
  <c r="E139" i="13"/>
  <c r="E138" i="13"/>
  <c r="F131" i="13"/>
  <c r="F130" i="13"/>
  <c r="F129" i="13"/>
  <c r="C123" i="13"/>
  <c r="E122" i="13"/>
  <c r="E121" i="13"/>
  <c r="E120" i="13"/>
  <c r="F113" i="13"/>
  <c r="F112" i="13"/>
  <c r="F111" i="13"/>
  <c r="C103" i="13"/>
  <c r="E102" i="13"/>
  <c r="E101" i="13"/>
  <c r="E100" i="13"/>
  <c r="C68" i="13"/>
  <c r="E67" i="13"/>
  <c r="E66" i="13"/>
  <c r="E65" i="13"/>
  <c r="F59" i="13"/>
  <c r="H59" i="13" s="1"/>
  <c r="F50" i="13"/>
  <c r="E40" i="13"/>
  <c r="E39" i="13"/>
  <c r="E38" i="13"/>
  <c r="F31" i="13"/>
  <c r="F30" i="13"/>
  <c r="F29" i="13"/>
  <c r="C23" i="13"/>
  <c r="E22" i="13"/>
  <c r="E21" i="13"/>
  <c r="E20" i="13"/>
  <c r="F13" i="13"/>
  <c r="F12" i="13"/>
  <c r="F11" i="13"/>
  <c r="E137" i="12"/>
  <c r="E136" i="12"/>
  <c r="E135" i="12"/>
  <c r="E138" i="12" s="1"/>
  <c r="E128" i="12"/>
  <c r="E127" i="12"/>
  <c r="E126" i="12"/>
  <c r="E129" i="12" s="1"/>
  <c r="E119" i="12"/>
  <c r="E118" i="12"/>
  <c r="E117" i="12"/>
  <c r="E120" i="12" s="1"/>
  <c r="E110" i="12"/>
  <c r="E109" i="12"/>
  <c r="E108" i="12"/>
  <c r="E111" i="12" s="1"/>
  <c r="E101" i="12"/>
  <c r="E100" i="12"/>
  <c r="E99" i="12"/>
  <c r="E102" i="12" s="1"/>
  <c r="E92" i="12"/>
  <c r="E91" i="12"/>
  <c r="E90" i="12"/>
  <c r="E93" i="12" s="1"/>
  <c r="E83" i="12"/>
  <c r="E82" i="12"/>
  <c r="E81" i="12"/>
  <c r="E84" i="12" s="1"/>
  <c r="E74" i="12"/>
  <c r="E73" i="12"/>
  <c r="E72" i="12"/>
  <c r="E75" i="12" s="1"/>
  <c r="E65" i="12"/>
  <c r="E64" i="12"/>
  <c r="E63" i="12"/>
  <c r="E66" i="12" s="1"/>
  <c r="E56" i="12"/>
  <c r="E55" i="12"/>
  <c r="E54" i="12"/>
  <c r="E57" i="12" s="1"/>
  <c r="E47" i="12"/>
  <c r="E46" i="12"/>
  <c r="E45" i="12"/>
  <c r="E48" i="12" s="1"/>
  <c r="E38" i="12"/>
  <c r="E37" i="12"/>
  <c r="E36" i="12"/>
  <c r="E39" i="12" s="1"/>
  <c r="E29" i="12"/>
  <c r="E28" i="12"/>
  <c r="E27" i="12"/>
  <c r="E30" i="12" s="1"/>
  <c r="E20" i="12"/>
  <c r="E19" i="12"/>
  <c r="E18" i="12"/>
  <c r="E21" i="12" s="1"/>
  <c r="E11" i="12"/>
  <c r="E10" i="12"/>
  <c r="E9" i="12"/>
  <c r="E12" i="12" s="1"/>
  <c r="E110" i="11"/>
  <c r="E109" i="11"/>
  <c r="E108" i="11"/>
  <c r="E111" i="11" s="1"/>
  <c r="E101" i="11"/>
  <c r="E100" i="11"/>
  <c r="E99" i="11"/>
  <c r="E102" i="11" s="1"/>
  <c r="E92" i="11"/>
  <c r="E91" i="11"/>
  <c r="E90" i="11"/>
  <c r="E93" i="11" s="1"/>
  <c r="E83" i="11"/>
  <c r="E82" i="11"/>
  <c r="E81" i="11"/>
  <c r="E84" i="11" s="1"/>
  <c r="E74" i="11"/>
  <c r="E73" i="11"/>
  <c r="E72" i="11"/>
  <c r="E75" i="11" s="1"/>
  <c r="E65" i="11"/>
  <c r="E64" i="11"/>
  <c r="E63" i="11"/>
  <c r="E66" i="11" s="1"/>
  <c r="E56" i="11"/>
  <c r="E55" i="11"/>
  <c r="E54" i="11"/>
  <c r="E57" i="11" s="1"/>
  <c r="E47" i="11"/>
  <c r="E46" i="11"/>
  <c r="E45" i="11"/>
  <c r="E48" i="11" s="1"/>
  <c r="E38" i="11"/>
  <c r="E37" i="11"/>
  <c r="E36" i="11"/>
  <c r="E39" i="11" s="1"/>
  <c r="E29" i="11"/>
  <c r="E28" i="11"/>
  <c r="E27" i="11"/>
  <c r="E30" i="11" s="1"/>
  <c r="E20" i="11"/>
  <c r="E19" i="11"/>
  <c r="E18" i="11"/>
  <c r="E21" i="11" s="1"/>
  <c r="E11" i="11"/>
  <c r="E10" i="11"/>
  <c r="E9" i="11"/>
  <c r="E12" i="11" s="1"/>
  <c r="C116" i="10"/>
  <c r="E115" i="10"/>
  <c r="E114" i="10"/>
  <c r="E113" i="10"/>
  <c r="E116" i="10" s="1"/>
  <c r="C107" i="10"/>
  <c r="E106" i="10"/>
  <c r="E105" i="10"/>
  <c r="E104" i="10"/>
  <c r="E107" i="10" s="1"/>
  <c r="C98" i="10"/>
  <c r="E97" i="10"/>
  <c r="E96" i="10"/>
  <c r="E95" i="10"/>
  <c r="E98" i="10" s="1"/>
  <c r="C89" i="10"/>
  <c r="E88" i="10"/>
  <c r="E87" i="10"/>
  <c r="E86" i="10"/>
  <c r="E89" i="10" s="1"/>
  <c r="C80" i="10"/>
  <c r="E79" i="10"/>
  <c r="E78" i="10"/>
  <c r="E77" i="10"/>
  <c r="E80" i="10" s="1"/>
  <c r="C71" i="10"/>
  <c r="E70" i="10"/>
  <c r="E69" i="10"/>
  <c r="E68" i="10"/>
  <c r="E71" i="10" s="1"/>
  <c r="C62" i="10"/>
  <c r="E61" i="10"/>
  <c r="E60" i="10"/>
  <c r="E59" i="10"/>
  <c r="E62" i="10" s="1"/>
  <c r="C53" i="10"/>
  <c r="E52" i="10"/>
  <c r="E51" i="10"/>
  <c r="E50" i="10"/>
  <c r="E53" i="10" s="1"/>
  <c r="C44" i="10"/>
  <c r="E43" i="10"/>
  <c r="E42" i="10"/>
  <c r="G44" i="10"/>
  <c r="C31" i="10"/>
  <c r="C21" i="10"/>
  <c r="E20" i="10"/>
  <c r="E19" i="10"/>
  <c r="E18" i="10"/>
  <c r="E21" i="10" s="1"/>
  <c r="C12" i="10"/>
  <c r="E11" i="10"/>
  <c r="E10" i="10"/>
  <c r="E9" i="10"/>
  <c r="E12" i="10" s="1"/>
  <c r="E110" i="9"/>
  <c r="E109" i="9"/>
  <c r="E108" i="9"/>
  <c r="E111" i="9" s="1"/>
  <c r="E101" i="9"/>
  <c r="E100" i="9"/>
  <c r="E99" i="9"/>
  <c r="E102" i="9" s="1"/>
  <c r="E92" i="9"/>
  <c r="E91" i="9"/>
  <c r="E90" i="9"/>
  <c r="E93" i="9" s="1"/>
  <c r="E83" i="9"/>
  <c r="E82" i="9"/>
  <c r="E81" i="9"/>
  <c r="E84" i="9" s="1"/>
  <c r="E74" i="9"/>
  <c r="E73" i="9"/>
  <c r="E72" i="9"/>
  <c r="E75" i="9" s="1"/>
  <c r="E65" i="9"/>
  <c r="E64" i="9"/>
  <c r="E63" i="9"/>
  <c r="E66" i="9" s="1"/>
  <c r="E56" i="9"/>
  <c r="E55" i="9"/>
  <c r="E54" i="9"/>
  <c r="E57" i="9" s="1"/>
  <c r="E47" i="9"/>
  <c r="E46" i="9"/>
  <c r="E45" i="9"/>
  <c r="E48" i="9" s="1"/>
  <c r="E38" i="9"/>
  <c r="E37" i="9"/>
  <c r="E36" i="9"/>
  <c r="E39" i="9" s="1"/>
  <c r="E29" i="9"/>
  <c r="E28" i="9"/>
  <c r="E27" i="9"/>
  <c r="E30" i="9" s="1"/>
  <c r="E20" i="9"/>
  <c r="E19" i="9"/>
  <c r="E18" i="9"/>
  <c r="E21" i="9" s="1"/>
  <c r="E11" i="9"/>
  <c r="E10" i="9"/>
  <c r="E9" i="9"/>
  <c r="E12" i="9" s="1"/>
  <c r="I640" i="8"/>
  <c r="I637" i="8"/>
  <c r="I636" i="8"/>
  <c r="I635" i="8"/>
  <c r="I631" i="8"/>
  <c r="I630" i="8"/>
  <c r="I622" i="8"/>
  <c r="I613" i="8"/>
  <c r="J603" i="8"/>
  <c r="D603" i="8"/>
  <c r="D602" i="8"/>
  <c r="J602" i="8" s="1"/>
  <c r="D601" i="8"/>
  <c r="J601" i="8" s="1"/>
  <c r="I588" i="8"/>
  <c r="I585" i="8"/>
  <c r="I584" i="8"/>
  <c r="I583" i="8"/>
  <c r="I579" i="8"/>
  <c r="I578" i="8"/>
  <c r="I570" i="8"/>
  <c r="I561" i="8"/>
  <c r="D551" i="8"/>
  <c r="J551" i="8" s="1"/>
  <c r="D550" i="8"/>
  <c r="J550" i="8" s="1"/>
  <c r="D549" i="8"/>
  <c r="J549" i="8" s="1"/>
  <c r="I536" i="8"/>
  <c r="I533" i="8"/>
  <c r="I532" i="8"/>
  <c r="I531" i="8"/>
  <c r="I527" i="8"/>
  <c r="I526" i="8"/>
  <c r="I518" i="8"/>
  <c r="I509" i="8"/>
  <c r="D499" i="8"/>
  <c r="J499" i="8" s="1"/>
  <c r="D498" i="8"/>
  <c r="J498" i="8" s="1"/>
  <c r="D497" i="8"/>
  <c r="J497" i="8" s="1"/>
  <c r="I484" i="8"/>
  <c r="I481" i="8"/>
  <c r="I480" i="8"/>
  <c r="I479" i="8"/>
  <c r="I475" i="8"/>
  <c r="I474" i="8"/>
  <c r="I466" i="8"/>
  <c r="I457" i="8"/>
  <c r="D447" i="8"/>
  <c r="J447" i="8" s="1"/>
  <c r="D446" i="8"/>
  <c r="J446" i="8" s="1"/>
  <c r="D445" i="8"/>
  <c r="I432" i="8"/>
  <c r="I429" i="8"/>
  <c r="I428" i="8"/>
  <c r="I425" i="8" s="1"/>
  <c r="I427" i="8"/>
  <c r="I423" i="8"/>
  <c r="I422" i="8"/>
  <c r="I420" i="8" s="1"/>
  <c r="I414" i="8"/>
  <c r="I405" i="8"/>
  <c r="D395" i="8"/>
  <c r="J395" i="8" s="1"/>
  <c r="D394" i="8"/>
  <c r="J394" i="8" s="1"/>
  <c r="D393" i="8"/>
  <c r="I380" i="8"/>
  <c r="I377" i="8"/>
  <c r="I376" i="8"/>
  <c r="I375" i="8"/>
  <c r="I371" i="8"/>
  <c r="I370" i="8"/>
  <c r="I362" i="8"/>
  <c r="I353" i="8"/>
  <c r="D343" i="8"/>
  <c r="J343" i="8" s="1"/>
  <c r="D342" i="8"/>
  <c r="J342" i="8" s="1"/>
  <c r="D341" i="8"/>
  <c r="J341" i="8" s="1"/>
  <c r="I328" i="8"/>
  <c r="I325" i="8"/>
  <c r="I324" i="8"/>
  <c r="I323" i="8"/>
  <c r="I321" i="8" s="1"/>
  <c r="I319" i="8"/>
  <c r="I318" i="8"/>
  <c r="I316" i="8" s="1"/>
  <c r="I310" i="8"/>
  <c r="I301" i="8"/>
  <c r="D291" i="8"/>
  <c r="J291" i="8" s="1"/>
  <c r="D290" i="8"/>
  <c r="J290" i="8" s="1"/>
  <c r="D289" i="8"/>
  <c r="I276" i="8"/>
  <c r="I273" i="8"/>
  <c r="I272" i="8"/>
  <c r="I271" i="8"/>
  <c r="I267" i="8"/>
  <c r="I266" i="8"/>
  <c r="I258" i="8"/>
  <c r="I249" i="8"/>
  <c r="D239" i="8"/>
  <c r="J239" i="8" s="1"/>
  <c r="D238" i="8"/>
  <c r="J238" i="8" s="1"/>
  <c r="D237" i="8"/>
  <c r="J237" i="8" s="1"/>
  <c r="I206" i="8"/>
  <c r="I197" i="8"/>
  <c r="D187" i="8"/>
  <c r="D188" i="8" s="1"/>
  <c r="D186" i="8"/>
  <c r="J186" i="8" s="1"/>
  <c r="I151" i="8"/>
  <c r="I142" i="8"/>
  <c r="L142" i="8" s="1"/>
  <c r="D133" i="8"/>
  <c r="I116" i="8"/>
  <c r="I113" i="8"/>
  <c r="I112" i="8"/>
  <c r="I111" i="8"/>
  <c r="I107" i="8"/>
  <c r="I104" i="8" s="1"/>
  <c r="I106" i="8"/>
  <c r="I98" i="8"/>
  <c r="I89" i="8"/>
  <c r="D79" i="8"/>
  <c r="J79" i="8" s="1"/>
  <c r="D78" i="8"/>
  <c r="J78" i="8" s="1"/>
  <c r="D77" i="8"/>
  <c r="I46" i="8"/>
  <c r="I37" i="8"/>
  <c r="D28" i="8"/>
  <c r="H8" i="6"/>
  <c r="J16" i="5" s="1"/>
  <c r="G8" i="6"/>
  <c r="F8" i="6"/>
  <c r="E8" i="6"/>
  <c r="D8" i="6"/>
  <c r="K9" i="5"/>
  <c r="L10" i="5"/>
  <c r="K10" i="5"/>
  <c r="I10" i="5"/>
  <c r="H10" i="5"/>
  <c r="D58" i="4"/>
  <c r="D57" i="4"/>
  <c r="D56" i="4"/>
  <c r="D55" i="4"/>
  <c r="D54" i="4"/>
  <c r="D53" i="4"/>
  <c r="D52" i="4"/>
  <c r="D51" i="4"/>
  <c r="D50" i="4"/>
  <c r="D48" i="4"/>
  <c r="D47" i="4"/>
  <c r="D46" i="4"/>
  <c r="D45" i="4"/>
  <c r="D44" i="4"/>
  <c r="D43" i="4"/>
  <c r="D42" i="4"/>
  <c r="D41" i="4"/>
  <c r="K40" i="4"/>
  <c r="J40" i="4"/>
  <c r="I40" i="4"/>
  <c r="H40" i="4"/>
  <c r="F40" i="4"/>
  <c r="E40" i="4"/>
  <c r="D39" i="4"/>
  <c r="D38" i="4"/>
  <c r="D37" i="4"/>
  <c r="D35" i="4"/>
  <c r="D34" i="4"/>
  <c r="D33" i="4"/>
  <c r="D32" i="4"/>
  <c r="D31" i="4"/>
  <c r="D30" i="4"/>
  <c r="D29" i="4"/>
  <c r="D28" i="4"/>
  <c r="D27" i="4"/>
  <c r="D26" i="4"/>
  <c r="M26" i="4" s="1"/>
  <c r="D25" i="4"/>
  <c r="D24" i="4"/>
  <c r="D23" i="4"/>
  <c r="D22" i="4"/>
  <c r="K20" i="4"/>
  <c r="J20" i="4"/>
  <c r="H20" i="4"/>
  <c r="F20" i="4"/>
  <c r="E20" i="4"/>
  <c r="D19" i="4"/>
  <c r="D18" i="4"/>
  <c r="D17" i="4"/>
  <c r="D16" i="4"/>
  <c r="D15" i="4"/>
  <c r="D14" i="4"/>
  <c r="D13" i="4"/>
  <c r="D12" i="4"/>
  <c r="K11" i="4"/>
  <c r="J11" i="4"/>
  <c r="I11" i="4"/>
  <c r="L18" i="4" s="1"/>
  <c r="H11" i="4"/>
  <c r="G15" i="5" l="1"/>
  <c r="D16" i="5"/>
  <c r="E524" i="13"/>
  <c r="G524" i="13" s="1"/>
  <c r="C8" i="6"/>
  <c r="D20" i="4"/>
  <c r="D40" i="4"/>
  <c r="D49" i="4"/>
  <c r="I264" i="8"/>
  <c r="I368" i="8"/>
  <c r="I381" i="8" s="1"/>
  <c r="J188" i="8"/>
  <c r="D292" i="8"/>
  <c r="I373" i="8"/>
  <c r="D396" i="8"/>
  <c r="I524" i="8"/>
  <c r="I537" i="8" s="1"/>
  <c r="I633" i="8"/>
  <c r="J187" i="8"/>
  <c r="J500" i="8"/>
  <c r="J240" i="8"/>
  <c r="J289" i="8"/>
  <c r="J292" i="8" s="1"/>
  <c r="D80" i="8"/>
  <c r="I109" i="8"/>
  <c r="I117" i="8" s="1"/>
  <c r="D448" i="8"/>
  <c r="I581" i="8"/>
  <c r="D604" i="8"/>
  <c r="I628" i="8"/>
  <c r="I641" i="8" s="1"/>
  <c r="J604" i="8"/>
  <c r="I433" i="8"/>
  <c r="I472" i="8"/>
  <c r="I485" i="8" s="1"/>
  <c r="I529" i="8"/>
  <c r="J133" i="8"/>
  <c r="I329" i="8"/>
  <c r="J393" i="8"/>
  <c r="J396" i="8" s="1"/>
  <c r="I477" i="8"/>
  <c r="D500" i="8"/>
  <c r="I576" i="8"/>
  <c r="G307" i="13"/>
  <c r="E103" i="13"/>
  <c r="G103" i="13" s="1"/>
  <c r="G370" i="13"/>
  <c r="F829" i="13"/>
  <c r="E874" i="13"/>
  <c r="E883" i="13"/>
  <c r="E892" i="13"/>
  <c r="F903" i="13"/>
  <c r="F1179" i="13"/>
  <c r="F1105" i="13"/>
  <c r="F995" i="13"/>
  <c r="E1206" i="13"/>
  <c r="F645" i="13"/>
  <c r="E690" i="13"/>
  <c r="E699" i="13"/>
  <c r="E1004" i="13"/>
  <c r="F1013" i="13"/>
  <c r="E1049" i="13"/>
  <c r="E1058" i="13"/>
  <c r="E1067" i="13"/>
  <c r="E1076" i="13"/>
  <c r="E562" i="13"/>
  <c r="E636" i="13"/>
  <c r="E681" i="13"/>
  <c r="E708" i="13"/>
  <c r="E141" i="13"/>
  <c r="E544" i="13"/>
  <c r="F553" i="13"/>
  <c r="E957" i="13"/>
  <c r="E966" i="13"/>
  <c r="F535" i="13"/>
  <c r="E820" i="13"/>
  <c r="E728" i="13"/>
  <c r="E746" i="13"/>
  <c r="E773" i="13"/>
  <c r="E782" i="13"/>
  <c r="E791" i="13"/>
  <c r="E800" i="13"/>
  <c r="F811" i="13"/>
  <c r="F719" i="13"/>
  <c r="F1087" i="13"/>
  <c r="E930" i="13"/>
  <c r="E975" i="13"/>
  <c r="E41" i="13"/>
  <c r="E390" i="13"/>
  <c r="G390" i="13" s="1"/>
  <c r="E865" i="13"/>
  <c r="F921" i="13"/>
  <c r="E23" i="13"/>
  <c r="E123" i="13"/>
  <c r="E168" i="13"/>
  <c r="E177" i="13"/>
  <c r="G177" i="13" s="1"/>
  <c r="E204" i="13"/>
  <c r="G204" i="13" s="1"/>
  <c r="E250" i="13"/>
  <c r="F14" i="13"/>
  <c r="F32" i="13"/>
  <c r="E68" i="13"/>
  <c r="F627" i="13"/>
  <c r="E838" i="13"/>
  <c r="E912" i="13"/>
  <c r="E1022" i="13"/>
  <c r="E1096" i="13"/>
  <c r="E1114" i="13"/>
  <c r="E1141" i="13"/>
  <c r="E1150" i="13"/>
  <c r="E1159" i="13"/>
  <c r="E1168" i="13"/>
  <c r="E1188" i="13"/>
  <c r="F1197" i="13"/>
  <c r="E1233" i="13"/>
  <c r="E1242" i="13"/>
  <c r="E1251" i="13"/>
  <c r="E1260" i="13"/>
  <c r="F114" i="13"/>
  <c r="E410" i="13"/>
  <c r="E654" i="13"/>
  <c r="F737" i="13"/>
  <c r="E984" i="13"/>
  <c r="F132" i="13"/>
  <c r="G195" i="13"/>
  <c r="G350" i="13"/>
  <c r="E589" i="13"/>
  <c r="E598" i="13"/>
  <c r="E607" i="13"/>
  <c r="E616" i="13"/>
  <c r="L9" i="5"/>
  <c r="J9" i="5"/>
  <c r="J77" i="8"/>
  <c r="J80" i="8" s="1"/>
  <c r="D240" i="8"/>
  <c r="D11" i="4"/>
  <c r="I269" i="8"/>
  <c r="I277" i="8" s="1"/>
  <c r="J552" i="8"/>
  <c r="J344" i="8"/>
  <c r="D344" i="8"/>
  <c r="D552" i="8"/>
  <c r="J445" i="8"/>
  <c r="J448" i="8" s="1"/>
  <c r="D15" i="5" l="1"/>
  <c r="D9" i="5" s="1"/>
  <c r="G9" i="5"/>
  <c r="F9" i="5"/>
  <c r="I9" i="5"/>
  <c r="E9" i="5"/>
  <c r="H9" i="5"/>
  <c r="G165" i="8"/>
  <c r="I165" i="8" s="1"/>
  <c r="G169" i="8"/>
  <c r="I169" i="8" s="1"/>
  <c r="G159" i="8"/>
  <c r="I159" i="8" s="1"/>
  <c r="I157" i="8" s="1"/>
  <c r="G164" i="8"/>
  <c r="I164" i="8" s="1"/>
  <c r="L133" i="8"/>
  <c r="G166" i="8"/>
  <c r="I166" i="8" s="1"/>
  <c r="G221" i="8"/>
  <c r="I221" i="8" s="1"/>
  <c r="G214" i="8"/>
  <c r="I214" i="8" s="1"/>
  <c r="I212" i="8" s="1"/>
  <c r="G224" i="8"/>
  <c r="I224" i="8" s="1"/>
  <c r="G219" i="8"/>
  <c r="I219" i="8" s="1"/>
  <c r="L188" i="8"/>
  <c r="I589" i="8"/>
  <c r="I162" i="8" l="1"/>
  <c r="I170" i="8" s="1"/>
  <c r="I217" i="8"/>
  <c r="I225" i="8" s="1"/>
  <c r="L225" i="8" s="1"/>
</calcChain>
</file>

<file path=xl/sharedStrings.xml><?xml version="1.0" encoding="utf-8"?>
<sst xmlns="http://schemas.openxmlformats.org/spreadsheetml/2006/main" count="3016" uniqueCount="466">
  <si>
    <t>УТВЕРЖДАЮ</t>
  </si>
  <si>
    <t>Руководитель</t>
  </si>
  <si>
    <t>М.П.</t>
  </si>
  <si>
    <t>(подпись)</t>
  </si>
  <si>
    <t>ПЛАН</t>
  </si>
  <si>
    <t>Наименование учреждения</t>
  </si>
  <si>
    <t>Наименование органа, осуществляющего функции и полномочия учредителя</t>
  </si>
  <si>
    <t>министерство здравоохранения Ставропольского края</t>
  </si>
  <si>
    <t>по ОКПО</t>
  </si>
  <si>
    <t>Адрес фактического местонахождения</t>
  </si>
  <si>
    <t>Глава по БК</t>
  </si>
  <si>
    <t>Идентификационный номер налогоплательщика (ИНН)</t>
  </si>
  <si>
    <t>по ОКТМО</t>
  </si>
  <si>
    <t>Код причины постановки на учет (КПП)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</si>
  <si>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</si>
  <si>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</si>
  <si>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по ОКВ</t>
  </si>
  <si>
    <t>Единица измерения</t>
  </si>
  <si>
    <t>рубли (с точностью до двух знаков после запятой – 0,00)</t>
  </si>
  <si>
    <t>Раздел 1. Общие сведения об учреждении (подразделении)</t>
  </si>
  <si>
    <t>1. Цели деятельности учреждения (подразделения) в соответствии с федеральными законами, законами Ставропольского края и уставом учреждения (положением подразделения)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</si>
  <si>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</si>
  <si>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</t>
  </si>
  <si>
    <t>4. Общая балансовая стоимость недвижимого государственного имущества на дату составления Плана</t>
  </si>
  <si>
    <t>стоимость имущества, закрепленного собственником имущества за учреждением на праве оперативного управления</t>
  </si>
  <si>
    <t>приобретенное учреждением (подразделением) имущество за счет выделенных собственником имущества учреждения средств</t>
  </si>
  <si>
    <t>приобретенное учреждением (подразделением) имущество за счет доходов, полученных от иной приносящей доход деятельности</t>
  </si>
  <si>
    <t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</t>
  </si>
  <si>
    <t>6. Сведения об имуществе учреждения, переданном в аренду сторонним организациям</t>
  </si>
  <si>
    <t>Раздел 2. Показатели финансового состояния учреждения (подразделения) на последнюю отчетную дату</t>
  </si>
  <si>
    <t>№ п/п</t>
  </si>
  <si>
    <t>Наименование показателя</t>
  </si>
  <si>
    <t>Сумма, рубли (с точностью до двух знаков после запятой – 0,00)</t>
  </si>
  <si>
    <t>Нефинансовые активы</t>
  </si>
  <si>
    <t>1.1</t>
  </si>
  <si>
    <t>недвижимое имущество</t>
  </si>
  <si>
    <t>1.1.1</t>
  </si>
  <si>
    <t>остаточная стоимость недвижимого имущества</t>
  </si>
  <si>
    <t>1.2</t>
  </si>
  <si>
    <t>особо ценное движимое имущество</t>
  </si>
  <si>
    <t>1.2.1</t>
  </si>
  <si>
    <t>остаточная стоимость особо ценного движимого имущества</t>
  </si>
  <si>
    <t>Финансовые активы</t>
  </si>
  <si>
    <t>2.1</t>
  </si>
  <si>
    <t>денежные средства учреждения (подразделения)</t>
  </si>
  <si>
    <t>2.1.1</t>
  </si>
  <si>
    <t>денежные средства учреждения (подразделения) на счетах</t>
  </si>
  <si>
    <t>2.1.2</t>
  </si>
  <si>
    <t>денежные средства учреждения (подразделения), размещенные на депозиты в кредитной организации</t>
  </si>
  <si>
    <t>2.2</t>
  </si>
  <si>
    <t>иные финансовые инструменты</t>
  </si>
  <si>
    <t>2.3</t>
  </si>
  <si>
    <t>дебиторская задолженность по доходам</t>
  </si>
  <si>
    <t>2.4</t>
  </si>
  <si>
    <t>дебиторская задолженность по расходам</t>
  </si>
  <si>
    <t>Обязательства</t>
  </si>
  <si>
    <t>3.1</t>
  </si>
  <si>
    <t>долговые обязательства</t>
  </si>
  <si>
    <t>3.2</t>
  </si>
  <si>
    <t>кредиторская задолженность</t>
  </si>
  <si>
    <t>3.2.1</t>
  </si>
  <si>
    <t>просроченная кредиторская задолженность</t>
  </si>
  <si>
    <t>Раздел 3. Показатели финансовой деятельности учреждения (подразделения)</t>
  </si>
  <si>
    <t>Код строки</t>
  </si>
  <si>
    <t>Код по бюджет-ной класси-фикации</t>
  </si>
  <si>
    <t>Объем финансового обеспечения, рубли (с точностью до двух знаков после запятой – 0,00)</t>
  </si>
  <si>
    <t>всего</t>
  </si>
  <si>
    <t>в том числе:</t>
  </si>
  <si>
    <t>субсидия на финансовое обеспечение выполнения государствен-ного задания</t>
  </si>
  <si>
    <t>субсидии на финансовое обеспечение выполнения государствен-ного задания из бюджета Федерального фонда обязательного медицинского страхования</t>
  </si>
  <si>
    <t>субсидии, предоставляе-мые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</si>
  <si>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</si>
  <si>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</si>
  <si>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</si>
  <si>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</si>
  <si>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</si>
  <si>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</t>
  </si>
  <si>
    <t>Доходы от собственности</t>
  </si>
  <si>
    <t>Доходы от оказания платных услуг (работ)</t>
  </si>
  <si>
    <t>Суммы принудительного изъятия</t>
  </si>
  <si>
    <t>Прочие доходы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</si>
  <si>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</si>
  <si>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</si>
  <si>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</si>
  <si>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</si>
  <si>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Выплаты по расходам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</si>
  <si>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</si>
  <si>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</si>
  <si>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</si>
  <si>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</si>
  <si>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имущества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</si>
  <si>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</si>
  <si>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</si>
  <si>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</si>
  <si>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</si>
  <si>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</si>
  <si>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</si>
  <si>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</si>
  <si>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</si>
  <si>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</si>
  <si>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</si>
  <si>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</si>
  <si>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</si>
  <si>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Поступление финансовых активов</t>
  </si>
  <si>
    <t>Доходы от переоценки активов и обязательств</t>
  </si>
  <si>
    <t>Поступление на счета</t>
  </si>
  <si>
    <t>Увеличение задолженности по кредитам</t>
  </si>
  <si>
    <t>Увеличение стоимости иных финансовых активов</t>
  </si>
  <si>
    <t>Увеличение прочей дебиторской задолженности</t>
  </si>
  <si>
    <t>Увеличение задолженности по внутреннему долгу</t>
  </si>
  <si>
    <t>Увеличение задолженности по внешнему долгу</t>
  </si>
  <si>
    <t>Увеличение прочей кредиторской задолженности</t>
  </si>
  <si>
    <t>Выбытие финансовых активов</t>
  </si>
  <si>
    <t>Выбытие со счетов</t>
  </si>
  <si>
    <t>Уменьшение стоимости ценных бумаг, кроме акций и иных форм участия в капитале</t>
  </si>
  <si>
    <t>Уменьшение стоимости иных финансовых активов</t>
  </si>
  <si>
    <t>Уменьшение прочей дебиторской задолженности</t>
  </si>
  <si>
    <t>Уменьшение задолженности по внутреннему долгу</t>
  </si>
  <si>
    <t>Уменьшение задолженности по внешнему долгу</t>
  </si>
  <si>
    <t>Уменьшение прочей кредиторской задолженности</t>
  </si>
  <si>
    <t>Остаток средств на начало года</t>
  </si>
  <si>
    <t>Остаток средств на конец года</t>
  </si>
  <si>
    <t>на 01 января 1-го года планового периода</t>
  </si>
  <si>
    <t>на 01 января 2-го года планового периода</t>
  </si>
  <si>
    <t>Код стро-ки</t>
  </si>
  <si>
    <t>Год на-чала за-купки</t>
  </si>
  <si>
    <t>Сумма выплат по расходам на закупку товаров, работ и услуг, рубли (с точностью до двух знаков после запятой – 0,00)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</si>
  <si>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</si>
  <si>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</si>
  <si>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</si>
  <si>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на финансо-вый год</t>
  </si>
  <si>
    <t>на 1-й год планового периода</t>
  </si>
  <si>
    <t>на 2-й год планового периода</t>
  </si>
  <si>
    <t>Выплаты по расходам на закупку товаров, работ, услуг, в том числе:</t>
  </si>
  <si>
    <t>на оплату контрактов (договоров) заключенных до начала очередного финансового года</t>
  </si>
  <si>
    <t>. . .</t>
  </si>
  <si>
    <t>на закупку товаров работ, услуг по году начала закупки</t>
  </si>
  <si>
    <t>Код операций сектора государст-венного управ-ления</t>
  </si>
  <si>
    <t>Сумма выплат по расходам, рубли (с точностью до двух знаков после запятой – 0,00)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</si>
  <si>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</si>
  <si>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</si>
  <si>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</si>
  <si>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</si>
  <si>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</si>
  <si>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</si>
  <si>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</si>
  <si>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</si>
  <si>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</si>
  <si>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</si>
  <si>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</si>
  <si>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</si>
  <si>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</si>
  <si>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Обслуживание внешнего долга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</si>
  <si>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</si>
  <si>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</si>
  <si>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</si>
  <si>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</si>
  <si>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</si>
  <si>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Расходы на амортизацию основных средств и нематериальных активов</t>
  </si>
  <si>
    <t>Расходование материальных запасов</t>
  </si>
  <si>
    <t>Чрезвычайные расходы по операциям с активам</t>
  </si>
  <si>
    <t>Уплата налога на имущество организаций</t>
  </si>
  <si>
    <t>Уплата земельного налога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</si>
  <si>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</si>
  <si>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</si>
  <si>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</si>
  <si>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</si>
  <si>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Медикаменты, перевязочные средства и прочие лечебные расходы</t>
  </si>
  <si>
    <t>Продукты питания</t>
  </si>
  <si>
    <t>Прочие материальные запасы</t>
  </si>
  <si>
    <t>Справочная информация</t>
  </si>
  <si>
    <t>Сумма (тыс. рублей)</t>
  </si>
  <si>
    <t>Объем публичных обязательств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</si>
  <si>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</t>
  </si>
  <si>
    <t>Поступление средств во временном распоряжении</t>
  </si>
  <si>
    <t>Заместитель руководителя по экономическим вопросам</t>
  </si>
  <si>
    <t>(расшифровка подписи)</t>
  </si>
  <si>
    <t>Руководитель финансово-экономической службы</t>
  </si>
  <si>
    <t>Главный бухгалтер</t>
  </si>
  <si>
    <t>Руководитель контрактной службы</t>
  </si>
  <si>
    <t>Руководитель юридической службы</t>
  </si>
  <si>
    <t>Ответственный исполнитель</t>
  </si>
  <si>
    <t>(фамилия, имя, отчество)</t>
  </si>
  <si>
    <t>(контактный телефон)</t>
  </si>
  <si>
    <t>Приложение</t>
  </si>
  <si>
    <t>к Плану финансово-хозяйственной деятельности государственного бюджетного (автономного) учреждения, подведомственного министерству здравоохранения Ставропольского края, на 20__ год и на плановый период 20__ и 20__ годов</t>
  </si>
  <si>
    <t>от «_____» __________________ 20___ г.</t>
  </si>
  <si>
    <t>РАСЧЕТЫ (ОБОСНОВАНИЯ)</t>
  </si>
  <si>
    <t>1. Расчеты (обоснования) выплат персоналу</t>
  </si>
  <si>
    <t>Код видов расходов 110</t>
  </si>
  <si>
    <t>I. Источник финансового обеспечения: субсидия на финансовое обеспечение выполнения государственного задания в 20___ году</t>
  </si>
  <si>
    <t>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</si>
  <si>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</si>
  <si>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</si>
  <si>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</si>
  <si>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</si>
  <si>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</si>
  <si>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(1 + гр. 8 / 100) x 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</si>
  <si>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</si>
  <si>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</si>
  <si>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</si>
  <si>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</si>
  <si>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</si>
  <si>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</si>
  <si>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</si>
  <si>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</si>
  <si>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</si>
  <si>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</si>
  <si>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</si>
  <si>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1.3. Расчеты (обоснования) иных выплат персоналу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</si>
  <si>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</si>
  <si>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</si>
  <si>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</si>
  <si>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</si>
  <si>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</si>
  <si>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</si>
  <si>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</si>
  <si>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</si>
  <si>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</si>
  <si>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</si>
  <si>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</si>
  <si>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</si>
  <si>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</si>
  <si>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</si>
  <si>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</si>
  <si>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</si>
  <si>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</si>
  <si>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</si>
  <si>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0,0 %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</si>
  <si>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</si>
  <si>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</si>
  <si>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>2.4.</t>
  </si>
  <si>
    <t>обязательное социальное страхование от несчастных случаев на производстве и профессиональных заболеваний по ставке 0,_ %*</t>
  </si>
  <si>
    <t>2.5.</t>
  </si>
  <si>
    <t>Страховые взносы в Федеральный фонд обязательного медицинского 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</si>
  <si>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 7233).</t>
  </si>
  <si>
    <t>II. Источник финансового обеспечения: субсидии, предоставляемые в соответствии с абзацем вторым пункта 1 статьи 78.1 Бюджетного кодекса Российской Федерации, в 20___ году</t>
  </si>
  <si>
    <t>III. Источник финансового обеспечения: средства обязательного медицинского страхования в 20___ году</t>
  </si>
  <si>
    <t>IV. Источник финансового обеспечения: поступления от оказания услуг (выполнения работ) на платной основе и от иной приносящей доход деятельности в 20___ году</t>
  </si>
  <si>
    <t>I. Источник финансового обеспечения: субсидия на финансовое обеспечение выполнения государственного задания в 1-ом году планового периода</t>
  </si>
  <si>
    <t>II. Источник финансового обеспечения: субсидии, предоставляемые в соответствии с абзацем вторым пункта 1 статьи 78.1 Бюджетного кодекса Российской Федерации, в 1-ом году планового периода</t>
  </si>
  <si>
    <t>III. Источник финансового обеспечения: средства обязательного медицинского страхования в 1-ом году планового периода</t>
  </si>
  <si>
    <t>IV. Источник финансового обеспечения: поступления от оказания услуг (выполнения работ) на платной основе и от иной приносящей доход деятельности в 1-ом году планового периода</t>
  </si>
  <si>
    <t>I. Источник финансового обеспечения: субсидия на финансовое обеспечение выполнения государственного задания во 2-ом году планового периода</t>
  </si>
  <si>
    <t>II. Источник финансового обеспечения: субсидии, предоставляемые в соответствии с абзацем вторым пункта 1 статьи 78.1 Бюджетного кодекса Российской Федерации, во 2-ом году планового периода</t>
  </si>
  <si>
    <t>III. Источник финансового обеспечения: средства обязательного медицинского страхования во 2-ом году планового периода</t>
  </si>
  <si>
    <t>IV. Источник финансового обеспечения: поступления от оказания услуг (выполнения работ) на платной основе и от иной приносящей доход деятельности во 2-ом году планового периода</t>
  </si>
  <si>
    <t>2. Расчеты (обоснования) расходов на социальные и иные выплаты населению</t>
  </si>
  <si>
    <t>Код видов расходов 300</t>
  </si>
  <si>
    <t>Размер одной выплаты, руб.</t>
  </si>
  <si>
    <t>Количество выплат в год</t>
  </si>
  <si>
    <t>Общая сумма выплат, руб. (гр. 3 x гр. 4)</t>
  </si>
  <si>
    <t>3. Расчет (обоснование) расходов на уплату налогов, сборов и иных платежей</t>
  </si>
  <si>
    <t>Код видов расходов 850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</si>
  <si>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</si>
  <si>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</si>
  <si>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</si>
  <si>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4. Расчет (обоснование) расходов на безвозмездные перечисления организациям</t>
  </si>
  <si>
    <t>Код видов расходов 600, 810</t>
  </si>
  <si>
    <t>5. Расчет (обоснование) прочих расходов (кроме расходов на закупку товаров, работ, услуг)</t>
  </si>
  <si>
    <t>Код видов расходов 410, 831</t>
  </si>
  <si>
    <t>III. Субсидии на осуществление капитальных вложений в 20___ году</t>
  </si>
  <si>
    <t>IV. Источник финансового обеспечения: средства обязательного медицинского страхования в 20___ году</t>
  </si>
  <si>
    <t>V. Источник финансового обеспечения: поступления от оказания услуг (выполнения работ) на платной основе и от иной приносящей доход деятельности в 20___ году</t>
  </si>
  <si>
    <t>III. Субсидии на осуществление капитальных вложений в 1-ом году планового периода</t>
  </si>
  <si>
    <t>IV. Источник финансового обеспечения: средства обязательного медицинского страхования в 1-ом году планового периода</t>
  </si>
  <si>
    <t>V. Источник финансового обеспечения: поступления от оказания услуг (выполнения работ) на платной основе и от иной приносящей доход деятельности в 1-ом году планового периода</t>
  </si>
  <si>
    <t>III. Субсидии на осуществление капитальных вложений во 2-ом году планового периода</t>
  </si>
  <si>
    <t>IV. Источник финансового обеспечения: средства обязательного медицинского страхования во 2-ом году планового периода</t>
  </si>
  <si>
    <t>V. Источник финансового обеспечения: поступления от оказания услуг (выполнения работ) на платной основе и от иной приносящей доход деятельности во 2-ом году планового периода</t>
  </si>
  <si>
    <t>6. Расчет (обоснование) расходов на закупку товаров, работ, услуг</t>
  </si>
  <si>
    <t>Код видов расходов 230, 240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</si>
  <si>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</si>
  <si>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</si>
  <si>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</si>
  <si>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</si>
  <si>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</si>
  <si>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</si>
  <si>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</si>
  <si>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</si>
  <si>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</si>
  <si>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</si>
  <si>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</si>
  <si>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</si>
  <si>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Сумма, руб. (гр. 4 x гр. 5 x гр. 6 / 100)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</si>
  <si>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</si>
  <si>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</si>
  <si>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</si>
  <si>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</si>
  <si>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</si>
  <si>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</si>
  <si>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</si>
  <si>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</si>
  <si>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</si>
  <si>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</si>
  <si>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</si>
  <si>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6.7. Расчет (обоснование) расходов на приобретение основных средств</t>
  </si>
  <si>
    <t>Средняя стоимость, руб.</t>
  </si>
  <si>
    <t>6.8. Расчет (обоснование) расходов на приобретение медикаментов, перевязочных средств и прочие лечебные расходы</t>
  </si>
  <si>
    <t>6.9. Расчет (обоснование) расходов на приобретение продуктов питания</t>
  </si>
  <si>
    <t>6.10. Расчет (обоснование) расходов на приобретение прочих материальных запасов</t>
  </si>
  <si>
    <t xml:space="preserve">3.1. Показатели по поступлениям и выплатам учреждения (подразделения) на </t>
  </si>
  <si>
    <t>3.2. Показатели выплат по расходам на закупку товаров, работ, услуг учреждения (подразделения) на</t>
  </si>
  <si>
    <t xml:space="preserve">3.3. Показатели выплат по расходам учреждения (подразделения) на </t>
  </si>
  <si>
    <t>Трикозова Е.Н.</t>
  </si>
  <si>
    <t>Медведева Л.В.</t>
  </si>
  <si>
    <t>Матвеева А.Н.</t>
  </si>
  <si>
    <t>Луценко Я.Е.</t>
  </si>
  <si>
    <t>Хачатуров Ю.А.</t>
  </si>
  <si>
    <t>Трикозова Т.В.</t>
  </si>
  <si>
    <t>8-879-34-2-65-26</t>
  </si>
  <si>
    <t>I. Источник финансового обеспечения: субсидия на финансовое обеспечение выполнения государственного задания в 2018 году</t>
  </si>
  <si>
    <t>II. Источник финансового обеспечения: субсидии, предоставляемые в соответствии с абзацем вторым пункта 1 статьи 78.1 Бюджетного кодекса Российской Федерации, в 2018 году</t>
  </si>
  <si>
    <t>III. Источник финансового обеспечения: средства обязательного медицинского страхования в 2018 году</t>
  </si>
  <si>
    <t>омс</t>
  </si>
  <si>
    <t>Постоянное пользование абонентской линии ГТС</t>
  </si>
  <si>
    <t>Детализация счета</t>
  </si>
  <si>
    <t>Предоставление услуги доступа в Интернет</t>
  </si>
  <si>
    <t>Местное телефонное соединение</t>
  </si>
  <si>
    <t>Предоставление МТР автоматическим способом МГ</t>
  </si>
  <si>
    <t>Предоставление МТР автоматическим способом МГ (зоновые телефоны)</t>
  </si>
  <si>
    <t>Электронный документооборот</t>
  </si>
  <si>
    <t>Услуги электросвязи</t>
  </si>
  <si>
    <t>Доставка лекарственных средств</t>
  </si>
  <si>
    <t>Отопление</t>
  </si>
  <si>
    <t>Отопление корпуса на К.Маркса 34</t>
  </si>
  <si>
    <t>Горячая вода</t>
  </si>
  <si>
    <t>Холодная вода</t>
  </si>
  <si>
    <t>Стоки</t>
  </si>
  <si>
    <t>Электроэнергия</t>
  </si>
  <si>
    <t>Текущий ремонт зданий и сооружений</t>
  </si>
  <si>
    <t>Техническое обслуживание и ремонт оборудования зданий и сооружений</t>
  </si>
  <si>
    <t>Текущий ремонт и обслуживание оборудования</t>
  </si>
  <si>
    <t>Техобслуживание лифтов</t>
  </si>
  <si>
    <t>Техническое обслуживание и текущий ремонт автомобилей</t>
  </si>
  <si>
    <t>Санитарно-гигиеническое обслуживание</t>
  </si>
  <si>
    <t>Ремонт и техническое обслуживание медицинского оборудования</t>
  </si>
  <si>
    <t xml:space="preserve"> Ремонт медецинского оборудования </t>
  </si>
  <si>
    <t>Услуги по организации питания (в случае отсутствия своего пищеблока)</t>
  </si>
  <si>
    <t>Монтажные работы(средств охраны, пожарной безопасности)</t>
  </si>
  <si>
    <t>Оплата стоимости лабораторных и медицинских исследований, заказываемых в других медицинских организациях</t>
  </si>
  <si>
    <t>Медицинские услуги( проф.осмотры мед.персонала)</t>
  </si>
  <si>
    <t>Аттестация рабочих мест</t>
  </si>
  <si>
    <t xml:space="preserve">Приибретение программного обеспечения и сопровождение </t>
  </si>
  <si>
    <t xml:space="preserve">Оплата информационных услуг </t>
  </si>
  <si>
    <t>Периодическая подписка</t>
  </si>
  <si>
    <t>Приобретение бланков</t>
  </si>
  <si>
    <t>Обучение персонала</t>
  </si>
  <si>
    <t>Прочие услуги (расшифровать)</t>
  </si>
  <si>
    <t>охрана зданий территории</t>
  </si>
  <si>
    <t xml:space="preserve">охрана с помощью техсредств </t>
  </si>
  <si>
    <t>обязательное страхование автогражданской ответственности</t>
  </si>
  <si>
    <t>Медицинское оборудование</t>
  </si>
  <si>
    <t>Медицинская мебель</t>
  </si>
  <si>
    <t>Компьютерная техника</t>
  </si>
  <si>
    <t>Холодильное медицинское оборудование</t>
  </si>
  <si>
    <t>аппараты ИВЛ за счет НЗТФОМС</t>
  </si>
  <si>
    <t>Прочие оборудование</t>
  </si>
  <si>
    <t>Лекарственные средства</t>
  </si>
  <si>
    <t>Наркозные и сильнодействующие вещества</t>
  </si>
  <si>
    <t>Антибиотики</t>
  </si>
  <si>
    <t>Шовный материал</t>
  </si>
  <si>
    <t>Энтеральное питание</t>
  </si>
  <si>
    <t>Перчатки медицинские</t>
  </si>
  <si>
    <t>Расходные материалы одноразовые</t>
  </si>
  <si>
    <t>Лечебные газы</t>
  </si>
  <si>
    <t>Дезинфицирующие средства</t>
  </si>
  <si>
    <t>Линзы интраокулярные</t>
  </si>
  <si>
    <t>Реагенты и расходные материалы для лаборатории</t>
  </si>
  <si>
    <t>Тест-системы для транфузиологии</t>
  </si>
  <si>
    <t>Рентгенпленка</t>
  </si>
  <si>
    <t>контрастные вещества для КТ и МРТ</t>
  </si>
  <si>
    <t>Инфузионные растворы</t>
  </si>
  <si>
    <t>Спирты</t>
  </si>
  <si>
    <t>материалы для перевязки</t>
  </si>
  <si>
    <t>Животные и растительные жиры</t>
  </si>
  <si>
    <t>Сахар, соль, приправы, специи</t>
  </si>
  <si>
    <t>Крупы, макаронные изделия</t>
  </si>
  <si>
    <t>Молочные продукты</t>
  </si>
  <si>
    <t>Мясные продукты</t>
  </si>
  <si>
    <t>Овощи и фрукты свежие</t>
  </si>
  <si>
    <t>Овощи, фрукты консервированные</t>
  </si>
  <si>
    <t>Рыба</t>
  </si>
  <si>
    <t>Напитки, соки</t>
  </si>
  <si>
    <t>Хлеб, хлебобулочные изделия</t>
  </si>
  <si>
    <t>Яйцо</t>
  </si>
  <si>
    <t>горюче-смазочные материалы</t>
  </si>
  <si>
    <t>строительные материалы</t>
  </si>
  <si>
    <t>запасные части к оборудованию и транспортным средствам</t>
  </si>
  <si>
    <t>хозяйственные товары</t>
  </si>
  <si>
    <t>канцелярские товары</t>
  </si>
  <si>
    <t>реактивы</t>
  </si>
  <si>
    <t>бланки</t>
  </si>
  <si>
    <t>Мягкий инвентарь</t>
  </si>
  <si>
    <t>мединструментарий и запчасти к мед оборудованию</t>
  </si>
  <si>
    <t>Дезенфицирующие и моющие средства</t>
  </si>
  <si>
    <t>Прочие</t>
  </si>
  <si>
    <t>IV. Источник финансового обеспечения: поступления от оказания услуг (выполнения работ) на платной основе и от иной приносящей доход деятельности в 2018году</t>
  </si>
  <si>
    <t>Лабораторные исследования, выполняемые сторонними организациями</t>
  </si>
  <si>
    <t>Сахар, соль, специи, приправы</t>
  </si>
  <si>
    <t>Крупы, мука, макаронные изделия</t>
  </si>
  <si>
    <t>Овощи, фрукты свежие</t>
  </si>
  <si>
    <t>Расходные материалы</t>
  </si>
  <si>
    <t>Дезинфецирующие средства</t>
  </si>
  <si>
    <t>Сотовая связь</t>
  </si>
  <si>
    <t>Междугородная и международная связь</t>
  </si>
  <si>
    <t>Энергоснабжение</t>
  </si>
  <si>
    <t>Капитальный ремонт зданий и сооружений</t>
  </si>
  <si>
    <t>Ремонт мебели</t>
  </si>
  <si>
    <t>Вывоз ТБО</t>
  </si>
  <si>
    <t>Обучение и повышение квалификации персонала</t>
  </si>
  <si>
    <t>Охрана</t>
  </si>
  <si>
    <t>Лабораторные и инструментальные исследования</t>
  </si>
  <si>
    <t>Информационные услуги</t>
  </si>
  <si>
    <t>Обслуживание програмного обеспечения</t>
  </si>
  <si>
    <t>Диагностические и консультативные услуги</t>
  </si>
  <si>
    <t>Типографические услуги</t>
  </si>
  <si>
    <t xml:space="preserve">Страхование </t>
  </si>
  <si>
    <t>Проектно-сметные работы</t>
  </si>
  <si>
    <t>Коагулятор электорхирургический</t>
  </si>
  <si>
    <t>Шприцевая инфузионная помпа</t>
  </si>
  <si>
    <t>Монитор прикроватный</t>
  </si>
  <si>
    <t>Автомобиль специализированный</t>
  </si>
  <si>
    <t>Стерилизатор для медицинского инструментария</t>
  </si>
  <si>
    <t>Компресор медицинский</t>
  </si>
  <si>
    <t>Колоновидиоскоп</t>
  </si>
  <si>
    <t>Стоика медицинская для аппаратуры</t>
  </si>
  <si>
    <t>Центр видеоинформационный</t>
  </si>
  <si>
    <t>Оцифровщик</t>
  </si>
  <si>
    <t>Палатный ренгенаппарат</t>
  </si>
  <si>
    <t xml:space="preserve">Светильник операционный </t>
  </si>
  <si>
    <t>Контрастные вещества для КТ и МРТ</t>
  </si>
  <si>
    <t>Изделия мед назначения</t>
  </si>
  <si>
    <t>Сахар, соль, приправы, специи, мед</t>
  </si>
  <si>
    <t>Горюче-смазочные материалы</t>
  </si>
  <si>
    <t>Строительные материалы</t>
  </si>
  <si>
    <t>Хозяйственные товары</t>
  </si>
  <si>
    <t>Канцелярские товары</t>
  </si>
  <si>
    <t>Моющие и дезинфецирующие средства</t>
  </si>
  <si>
    <t>Услуги типографии</t>
  </si>
  <si>
    <t>Мединструментарий и запчасти к мед оборудованию</t>
  </si>
  <si>
    <t>III. Источник финансового обеспечения: средства обязательного медицинского страхования в 2018году</t>
  </si>
  <si>
    <t>-</t>
  </si>
  <si>
    <t>Налог на прибыль</t>
  </si>
  <si>
    <t>НДС</t>
  </si>
  <si>
    <t>Врачи</t>
  </si>
  <si>
    <t>Средний персонал</t>
  </si>
  <si>
    <t>Младший персонал</t>
  </si>
  <si>
    <t>врачи</t>
  </si>
  <si>
    <t>средний персонал</t>
  </si>
  <si>
    <t>младший персонал</t>
  </si>
  <si>
    <t>прочий персонал</t>
  </si>
  <si>
    <t>Суточные</t>
  </si>
  <si>
    <t>Проезд</t>
  </si>
  <si>
    <t>Проживание</t>
  </si>
  <si>
    <t>Д.Г.Катанов</t>
  </si>
  <si>
    <t>финансово-хозяйственной деятельности государственного бюджетного (автономного) учреждения, подведомственного министерству здравоохранения Ставропольского края, на 2018 год и на плановый период 2019 и 2020 годов</t>
  </si>
  <si>
    <t>Прочая закупка товаров, работ и услуг для обеспечения государственных нужд</t>
  </si>
  <si>
    <t>государственное бюджетное (автономное) учреждение здравоохранения Ставропольского края "Ессентукская городская клиническая больница"</t>
  </si>
  <si>
    <t>Учеба по нсз</t>
  </si>
  <si>
    <t>КРЕДИТОРКА 2017</t>
  </si>
  <si>
    <t xml:space="preserve"> Техническое обслуживание медицинского оборудования</t>
  </si>
  <si>
    <t>к плану финансово-хозяйственной деятельности государственного бюджетного (автономного) учреждения, подведомственного министерству здравоохранения Ставропольского края, на 2018 год и на плановый период 2019 и 2020годов</t>
  </si>
  <si>
    <t>IV. Источник финансового обеспечения: поступления от оказания услуг (выполнения работ) на платной основе и от иной приносящей доход деятельности в 2018 году</t>
  </si>
  <si>
    <t>доставка гелия для МРТ</t>
  </si>
  <si>
    <t>«30» ИЮНЯ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</si>
</sst>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00"/>
    <numFmt numFmtId="165" formatCode="0000"/>
  </numFmts>
  <fonts count="16">
    <font>
      <sz val="10"/>
      <name val="Arial"/>
      <family val="2"/>
      <charset val="204"/>
    </font>
    <font>
      <sz val="10"/>
      <name val="Mang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 applyBorder="0" applyProtection="0">
      <alignment horizontal="center" textRotation="90"/>
    </xf>
    <xf numFmtId="43" fontId="8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/>
    <xf numFmtId="0" fontId="4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165" fontId="4" fillId="0" borderId="2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top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4" fontId="3" fillId="0" borderId="2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left" vertical="top" wrapText="1"/>
    </xf>
    <xf numFmtId="1" fontId="10" fillId="0" borderId="6" xfId="0" applyNumberFormat="1" applyFont="1" applyBorder="1" applyAlignment="1">
      <alignment horizontal="right" vertical="top" wrapText="1"/>
    </xf>
    <xf numFmtId="4" fontId="0" fillId="2" borderId="0" xfId="0" applyNumberFormat="1" applyFill="1"/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9" fillId="2" borderId="7" xfId="0" applyFont="1" applyFill="1" applyBorder="1" applyAlignment="1">
      <alignment horizontal="center" vertical="center"/>
    </xf>
    <xf numFmtId="4" fontId="0" fillId="0" borderId="0" xfId="0" applyNumberFormat="1" applyFont="1"/>
    <xf numFmtId="4" fontId="0" fillId="2" borderId="0" xfId="0" applyNumberFormat="1" applyFont="1" applyFill="1"/>
    <xf numFmtId="4" fontId="5" fillId="0" borderId="2" xfId="0" applyNumberFormat="1" applyFont="1" applyBorder="1" applyAlignment="1">
      <alignment horizontal="center" vertical="top" wrapText="1"/>
    </xf>
    <xf numFmtId="0" fontId="0" fillId="4" borderId="0" xfId="0" applyFill="1"/>
    <xf numFmtId="1" fontId="10" fillId="5" borderId="6" xfId="0" applyNumberFormat="1" applyFont="1" applyFill="1" applyBorder="1" applyAlignment="1">
      <alignment horizontal="right" vertical="top" wrapText="1"/>
    </xf>
    <xf numFmtId="4" fontId="10" fillId="5" borderId="6" xfId="0" applyNumberFormat="1" applyFont="1" applyFill="1" applyBorder="1" applyAlignment="1">
      <alignment horizontal="right" vertical="top" wrapText="1"/>
    </xf>
    <xf numFmtId="4" fontId="0" fillId="4" borderId="0" xfId="0" applyNumberFormat="1" applyFont="1" applyFill="1"/>
    <xf numFmtId="4" fontId="0" fillId="4" borderId="0" xfId="0" applyNumberFormat="1" applyFill="1"/>
    <xf numFmtId="0" fontId="10" fillId="5" borderId="6" xfId="0" applyFont="1" applyFill="1" applyBorder="1" applyAlignment="1">
      <alignment horizontal="left" vertical="top" wrapText="1"/>
    </xf>
    <xf numFmtId="4" fontId="0" fillId="6" borderId="0" xfId="0" applyNumberFormat="1" applyFill="1"/>
    <xf numFmtId="4" fontId="0" fillId="7" borderId="0" xfId="0" applyNumberFormat="1" applyFill="1"/>
    <xf numFmtId="2" fontId="10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top" wrapText="1"/>
    </xf>
    <xf numFmtId="43" fontId="8" fillId="0" borderId="6" xfId="2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top" wrapText="1"/>
    </xf>
    <xf numFmtId="4" fontId="0" fillId="7" borderId="0" xfId="0" applyNumberFormat="1" applyFont="1" applyFill="1"/>
    <xf numFmtId="2" fontId="10" fillId="0" borderId="6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3" fontId="8" fillId="0" borderId="11" xfId="2" applyFont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5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5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" fontId="8" fillId="0" borderId="11" xfId="2" applyNumberFormat="1" applyFont="1" applyBorder="1" applyAlignment="1">
      <alignment horizontal="center" vertical="top" wrapText="1"/>
    </xf>
    <xf numFmtId="4" fontId="10" fillId="0" borderId="8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1" fillId="0" borderId="0" xfId="0" applyFont="1"/>
    <xf numFmtId="0" fontId="13" fillId="0" borderId="0" xfId="0" applyFont="1"/>
    <xf numFmtId="4" fontId="13" fillId="0" borderId="0" xfId="0" applyNumberFormat="1" applyFo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4" fontId="14" fillId="0" borderId="0" xfId="0" applyNumberFormat="1" applyFont="1"/>
    <xf numFmtId="0" fontId="14" fillId="0" borderId="0" xfId="0" applyFont="1"/>
    <xf numFmtId="0" fontId="10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/>
    <xf numFmtId="4" fontId="15" fillId="0" borderId="0" xfId="0" applyNumberFormat="1" applyFont="1"/>
    <xf numFmtId="0" fontId="12" fillId="0" borderId="0" xfId="0" applyFont="1" applyAlignment="1">
      <alignment wrapText="1"/>
    </xf>
    <xf numFmtId="4" fontId="12" fillId="0" borderId="0" xfId="0" applyNumberFormat="1" applyFont="1"/>
    <xf numFmtId="4" fontId="4" fillId="0" borderId="0" xfId="0" applyNumberFormat="1" applyFont="1"/>
    <xf numFmtId="4" fontId="3" fillId="0" borderId="0" xfId="0" applyNumberFormat="1" applyFont="1"/>
    <xf numFmtId="0" fontId="4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4" fontId="12" fillId="0" borderId="0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11" fillId="0" borderId="0" xfId="0" applyNumberFormat="1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2" fontId="5" fillId="0" borderId="2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horizontal="center" vertical="top" wrapText="1"/>
    </xf>
    <xf numFmtId="0" fontId="0" fillId="7" borderId="0" xfId="0" applyFont="1" applyFill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0" fillId="2" borderId="0" xfId="0" applyFont="1" applyFill="1" applyAlignment="1">
      <alignment vertical="top" wrapText="1"/>
    </xf>
    <xf numFmtId="0" fontId="0" fillId="9" borderId="0" xfId="0" applyFont="1" applyFill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6" borderId="0" xfId="0" applyFont="1" applyFill="1" applyAlignment="1">
      <alignment vertical="top" wrapText="1"/>
    </xf>
    <xf numFmtId="0" fontId="0" fillId="8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0" fillId="3" borderId="0" xfId="0" applyFont="1" applyFill="1" applyAlignment="1">
      <alignment vertical="top" wrapText="1"/>
    </xf>
    <xf numFmtId="0" fontId="0" fillId="2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10" fillId="5" borderId="6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2"/>
  <sheetViews>
    <sheetView zoomScaleNormal="100" workbookViewId="0">
      <selection activeCell="A10" sqref="A10:E10"/>
    </sheetView>
  </sheetViews>
  <sheetFormatPr defaultRowHeight="18.75"/>
  <cols>
    <col min="1" max="1" width="63.5703125" style="1" customWidth="1"/>
    <col min="2" max="2" width="16.42578125" style="1" customWidth="1"/>
    <col min="3" max="3" width="22.28515625" style="1" customWidth="1"/>
    <col min="4" max="4" width="15.85546875" style="1" customWidth="1"/>
    <col min="5" max="5" width="22.85546875" style="1" customWidth="1"/>
    <col min="6" max="1025" width="11.5703125" style="1"/>
  </cols>
  <sheetData>
    <row r="1" spans="1:5" ht="17.45" customHeight="1">
      <c r="A1" s="2"/>
      <c r="B1" s="2"/>
      <c r="C1" s="152" t="s">
        <v>0</v>
      </c>
      <c r="D1" s="152"/>
      <c r="E1" s="152"/>
    </row>
    <row r="2" spans="1:5">
      <c r="A2" s="2"/>
      <c r="B2" s="2"/>
      <c r="C2" s="3"/>
      <c r="D2" s="3"/>
      <c r="E2" s="3"/>
    </row>
    <row r="3" spans="1:5" ht="17.45" customHeight="1">
      <c r="A3" s="2"/>
      <c r="B3" s="2"/>
      <c r="C3" s="152" t="s">
        <v>1</v>
      </c>
      <c r="D3" s="152"/>
      <c r="E3" s="152"/>
    </row>
    <row r="4" spans="1:5">
      <c r="A4" s="2"/>
      <c r="B4" s="2"/>
      <c r="C4" s="3"/>
      <c r="D4" s="3"/>
      <c r="E4" s="3"/>
    </row>
    <row r="5" spans="1:5">
      <c r="A5" s="2"/>
      <c r="B5" s="2"/>
      <c r="C5" s="153"/>
      <c r="D5" s="153"/>
      <c r="E5" s="4" t="s">
        <v>455</v>
      </c>
    </row>
    <row r="6" spans="1:5">
      <c r="A6" s="2"/>
      <c r="B6" s="2"/>
      <c r="C6" s="5" t="s">
        <v>2</v>
      </c>
      <c r="D6" s="6" t="s">
        <v>3</v>
      </c>
      <c r="E6" s="7"/>
    </row>
    <row r="7" spans="1:5" ht="17.45" customHeight="1">
      <c r="A7" s="2"/>
      <c r="B7" s="2"/>
      <c r="C7" s="152" t="s">
        <v>465</v>
      </c>
      <c r="D7" s="152"/>
      <c r="E7" s="152"/>
    </row>
    <row r="8" spans="1:5">
      <c r="A8" s="2"/>
      <c r="B8" s="2"/>
      <c r="C8" s="2"/>
      <c r="D8" s="2"/>
      <c r="E8" s="2"/>
    </row>
    <row r="9" spans="1:5" ht="93.75" customHeight="1">
      <c r="A9" s="2"/>
      <c r="B9" s="2"/>
      <c r="C9" s="2"/>
      <c r="D9" s="2"/>
      <c r="E9" s="2"/>
    </row>
    <row r="10" spans="1:5" ht="33.75" customHeight="1">
      <c r="A10" s="151" t="s">
        <v>4</v>
      </c>
      <c r="B10" s="151"/>
      <c r="C10" s="151"/>
      <c r="D10" s="151"/>
      <c r="E10" s="151"/>
    </row>
    <row r="11" spans="1:5" ht="100.5" customHeight="1">
      <c r="A11" s="2"/>
      <c r="B11" s="2"/>
      <c r="C11" s="2"/>
      <c r="D11" s="2"/>
      <c r="E11" s="2"/>
    </row>
    <row r="12" spans="1:5" ht="38.25" customHeight="1">
      <c r="A12" s="151" t="s">
        <v>456</v>
      </c>
      <c r="B12" s="151"/>
      <c r="C12" s="151"/>
      <c r="D12" s="151"/>
      <c r="E12" s="151"/>
    </row>
    <row r="13" spans="1:5">
      <c r="A13" s="2"/>
      <c r="B13" s="2"/>
      <c r="C13" s="2"/>
      <c r="D13" s="2"/>
      <c r="E13" s="2"/>
    </row>
    <row r="14" spans="1:5" ht="17.45" customHeight="1">
      <c r="A14" s="151" t="str">
        <f>C7</f>
        <v>«30» ИЮНЯ  2018 г.</v>
      </c>
      <c r="B14" s="151"/>
      <c r="C14" s="151"/>
      <c r="D14" s="151"/>
      <c r="E14" s="151"/>
    </row>
    <row r="15" spans="1:5">
      <c r="A15" s="8"/>
      <c r="B15" s="8"/>
      <c r="C15" s="2"/>
      <c r="D15" s="2"/>
      <c r="E15" s="9"/>
    </row>
    <row r="16" spans="1:5" ht="69" customHeight="1">
      <c r="A16" s="10" t="s">
        <v>5</v>
      </c>
      <c r="B16" s="150" t="s">
        <v>458</v>
      </c>
      <c r="C16" s="150"/>
      <c r="D16" s="150"/>
      <c r="E16" s="150"/>
    </row>
    <row r="17" spans="1:5" ht="64.5" customHeight="1">
      <c r="A17" s="10" t="s">
        <v>6</v>
      </c>
      <c r="B17" s="150" t="s">
        <v>7</v>
      </c>
      <c r="C17" s="150"/>
      <c r="D17" s="11" t="s">
        <v>8</v>
      </c>
      <c r="E17" s="12"/>
    </row>
    <row r="18" spans="1:5" ht="48.75" customHeight="1">
      <c r="A18" s="10" t="s">
        <v>9</v>
      </c>
      <c r="B18" s="150"/>
      <c r="C18" s="150"/>
      <c r="D18" s="11" t="s">
        <v>10</v>
      </c>
      <c r="E18" s="13">
        <v>45</v>
      </c>
    </row>
    <row r="19" spans="1:5" ht="67.5" customHeight="1">
      <c r="A19" s="10" t="s">
        <v>11</v>
      </c>
      <c r="B19" s="150"/>
      <c r="C19" s="150"/>
      <c r="D19" s="11" t="s">
        <v>12</v>
      </c>
      <c r="E19" s="12"/>
    </row>
    <row r="20" spans="1:5">
      <c r="A20" s="10" t="s">
        <v>13</v>
      </c>
      <c r="B20" s="150"/>
      <c r="C20" s="150"/>
      <c r="D20" s="11" t="s">
        <v>14</v>
      </c>
      <c r="E20" s="14">
        <v>383</v>
      </c>
    </row>
    <row r="21" spans="1:5" ht="93.75" customHeight="1">
      <c r="A21" s="10" t="s">
        <v>15</v>
      </c>
      <c r="B21" s="150"/>
      <c r="C21" s="150"/>
      <c r="D21" s="11" t="s">
        <v>16</v>
      </c>
      <c r="E21" s="14">
        <v>643</v>
      </c>
    </row>
    <row r="22" spans="1:5" ht="21.75" customHeight="1">
      <c r="A22" s="10" t="s">
        <v>17</v>
      </c>
      <c r="B22" s="150" t="s">
        <v>18</v>
      </c>
      <c r="C22" s="150"/>
      <c r="D22" s="150"/>
      <c r="E22" s="150"/>
    </row>
  </sheetData>
  <mergeCells count="14">
    <mergeCell ref="C1:E1"/>
    <mergeCell ref="C3:E3"/>
    <mergeCell ref="C5:D5"/>
    <mergeCell ref="C7:E7"/>
    <mergeCell ref="A10:E10"/>
    <mergeCell ref="B19:C19"/>
    <mergeCell ref="B20:C20"/>
    <mergeCell ref="B21:C21"/>
    <mergeCell ref="B22:E22"/>
    <mergeCell ref="A12:E12"/>
    <mergeCell ref="A14:E14"/>
    <mergeCell ref="B16:E16"/>
    <mergeCell ref="B17:C17"/>
    <mergeCell ref="B18:C18"/>
  </mergeCells>
  <pageMargins left="0.39370078740157483" right="0.39370078740157483" top="0.78740157480314965" bottom="0.39370078740157483" header="0.51181102362204722" footer="0.51181102362204722"/>
  <pageSetup paperSize="9" scale="69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70" zoomScaleNormal="100" workbookViewId="0">
      <selection activeCell="L140" sqref="L140"/>
    </sheetView>
  </sheetViews>
  <sheetFormatPr defaultRowHeight="12.75"/>
  <cols>
    <col min="1" max="1" width="4.140625" customWidth="1"/>
    <col min="2" max="2" width="43.28515625" customWidth="1"/>
    <col min="3" max="3" width="18.5703125" customWidth="1"/>
    <col min="4" max="4" width="11" customWidth="1"/>
    <col min="5" max="5" width="19.28515625" customWidth="1"/>
    <col min="6" max="6" width="11.5703125"/>
    <col min="7" max="7" width="14.42578125" customWidth="1"/>
    <col min="8" max="1025" width="11.5703125"/>
  </cols>
  <sheetData>
    <row r="1" spans="1:8">
      <c r="A1" s="183" t="s">
        <v>252</v>
      </c>
      <c r="B1" s="183"/>
      <c r="C1" s="183"/>
      <c r="D1" s="183"/>
      <c r="E1" s="183"/>
      <c r="F1" s="40"/>
      <c r="G1" s="40"/>
      <c r="H1" s="40"/>
    </row>
    <row r="2" spans="1:8">
      <c r="A2" s="43"/>
      <c r="B2" s="43"/>
      <c r="C2" s="43"/>
      <c r="D2" s="43"/>
      <c r="E2" s="43"/>
      <c r="F2" s="40"/>
      <c r="G2" s="40"/>
      <c r="H2" s="40"/>
    </row>
    <row r="3" spans="1:8">
      <c r="A3" s="183" t="s">
        <v>253</v>
      </c>
      <c r="B3" s="183"/>
      <c r="C3" s="183"/>
      <c r="D3" s="183"/>
      <c r="E3" s="183"/>
      <c r="F3" s="40"/>
      <c r="G3" s="40"/>
      <c r="H3" s="40"/>
    </row>
    <row r="4" spans="1:8">
      <c r="A4" s="43"/>
      <c r="B4" s="43"/>
      <c r="C4" s="43"/>
      <c r="D4" s="43"/>
      <c r="E4" s="43"/>
      <c r="F4" s="40"/>
      <c r="G4" s="40"/>
      <c r="H4" s="40"/>
    </row>
    <row r="5" spans="1:8" ht="25.5" customHeight="1">
      <c r="A5" s="172" t="s">
        <v>190</v>
      </c>
      <c r="B5" s="172"/>
      <c r="C5" s="172"/>
      <c r="D5" s="172"/>
      <c r="E5" s="172"/>
      <c r="F5" s="40"/>
      <c r="G5" s="40"/>
      <c r="H5" s="40"/>
    </row>
    <row r="6" spans="1:8">
      <c r="A6" s="43"/>
      <c r="B6" s="43"/>
      <c r="C6" s="43"/>
      <c r="D6" s="43"/>
      <c r="E6" s="43"/>
      <c r="F6" s="40"/>
      <c r="G6" s="40"/>
      <c r="H6" s="40"/>
    </row>
    <row r="7" spans="1:8" ht="76.5">
      <c r="A7" s="45" t="s">
        <v>30</v>
      </c>
      <c r="B7" s="45" t="s">
        <v>204</v>
      </c>
      <c r="C7" s="45" t="s">
        <v>254</v>
      </c>
      <c r="D7" s="45" t="s">
        <v>255</v>
      </c>
      <c r="E7" s="45" t="s">
        <v>256</v>
      </c>
      <c r="F7" s="40"/>
      <c r="G7" s="40"/>
      <c r="H7" s="40"/>
    </row>
    <row r="8" spans="1:8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0"/>
      <c r="G8" s="40"/>
      <c r="H8" s="40"/>
    </row>
    <row r="9" spans="1:8">
      <c r="A9" s="46"/>
      <c r="B9" s="47"/>
      <c r="C9" s="49"/>
      <c r="D9" s="46"/>
      <c r="E9" s="49">
        <f>C9*D9/100</f>
        <v>0</v>
      </c>
      <c r="F9" s="40"/>
      <c r="G9" s="40"/>
      <c r="H9" s="40"/>
    </row>
    <row r="10" spans="1:8">
      <c r="A10" s="46"/>
      <c r="B10" s="47"/>
      <c r="C10" s="49"/>
      <c r="D10" s="46"/>
      <c r="E10" s="49">
        <f>C10*D10/100</f>
        <v>0</v>
      </c>
      <c r="F10" s="40"/>
      <c r="G10" s="40"/>
      <c r="H10" s="40"/>
    </row>
    <row r="11" spans="1:8">
      <c r="A11" s="46"/>
      <c r="B11" s="47"/>
      <c r="C11" s="49"/>
      <c r="D11" s="46"/>
      <c r="E11" s="49">
        <f>C11*D11/100</f>
        <v>0</v>
      </c>
      <c r="F11" s="40"/>
      <c r="G11" s="40"/>
      <c r="H11" s="40"/>
    </row>
    <row r="12" spans="1:8" ht="13.5" customHeight="1">
      <c r="A12" s="170" t="s">
        <v>201</v>
      </c>
      <c r="B12" s="170"/>
      <c r="C12" s="49">
        <f>SUM(C9:C11)</f>
        <v>0</v>
      </c>
      <c r="D12" s="45" t="s">
        <v>202</v>
      </c>
      <c r="E12" s="49">
        <f>SUM(E9:E11)</f>
        <v>0</v>
      </c>
      <c r="F12" s="40"/>
      <c r="G12" s="40"/>
      <c r="H12" s="40"/>
    </row>
    <row r="13" spans="1:8">
      <c r="A13" s="43"/>
      <c r="B13" s="43"/>
      <c r="C13" s="43"/>
      <c r="D13" s="43"/>
      <c r="E13" s="43"/>
      <c r="F13" s="40"/>
      <c r="G13" s="40"/>
      <c r="H13" s="40"/>
    </row>
    <row r="14" spans="1:8" ht="25.5" customHeight="1">
      <c r="A14" s="185" t="s">
        <v>312</v>
      </c>
      <c r="B14" s="185"/>
      <c r="C14" s="185"/>
      <c r="D14" s="185"/>
      <c r="E14" s="185"/>
      <c r="H14" s="40"/>
    </row>
    <row r="15" spans="1:8">
      <c r="A15" s="43"/>
      <c r="B15" s="43"/>
      <c r="C15" s="43"/>
      <c r="D15" s="43"/>
      <c r="E15" s="43"/>
      <c r="H15" s="40"/>
    </row>
    <row r="16" spans="1:8" ht="76.5">
      <c r="A16" s="45" t="s">
        <v>30</v>
      </c>
      <c r="B16" s="45" t="s">
        <v>204</v>
      </c>
      <c r="C16" s="45" t="s">
        <v>254</v>
      </c>
      <c r="D16" s="45" t="s">
        <v>255</v>
      </c>
      <c r="E16" s="45" t="s">
        <v>256</v>
      </c>
      <c r="H16" s="40"/>
    </row>
    <row r="17" spans="1:8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H17" s="40"/>
    </row>
    <row r="18" spans="1:8">
      <c r="A18" s="46"/>
      <c r="B18" s="47"/>
      <c r="C18" s="49"/>
      <c r="D18" s="46"/>
      <c r="E18" s="49">
        <f>C18*D18/100</f>
        <v>0</v>
      </c>
      <c r="H18" s="40"/>
    </row>
    <row r="19" spans="1:8">
      <c r="A19" s="46"/>
      <c r="B19" s="47"/>
      <c r="C19" s="49"/>
      <c r="D19" s="46"/>
      <c r="E19" s="49">
        <f>C19*D19/100</f>
        <v>0</v>
      </c>
      <c r="H19" s="40"/>
    </row>
    <row r="20" spans="1:8">
      <c r="A20" s="46"/>
      <c r="B20" s="47"/>
      <c r="C20" s="49"/>
      <c r="D20" s="46"/>
      <c r="E20" s="49">
        <f>C20*D20/100</f>
        <v>0</v>
      </c>
      <c r="H20" s="40"/>
    </row>
    <row r="21" spans="1:8" ht="13.5" customHeight="1">
      <c r="A21" s="170" t="s">
        <v>201</v>
      </c>
      <c r="B21" s="170"/>
      <c r="C21" s="49">
        <f>SUM(C18:C20)</f>
        <v>0</v>
      </c>
      <c r="D21" s="45" t="s">
        <v>202</v>
      </c>
      <c r="E21" s="49">
        <f>SUM(E18:E20)</f>
        <v>0</v>
      </c>
      <c r="H21" s="40"/>
    </row>
    <row r="22" spans="1:8">
      <c r="A22" s="54"/>
      <c r="B22" s="54"/>
      <c r="C22" s="54"/>
      <c r="D22" s="54"/>
      <c r="E22" s="54"/>
      <c r="H22" s="40"/>
    </row>
    <row r="23" spans="1:8" ht="13.5" customHeight="1">
      <c r="A23" s="178" t="s">
        <v>441</v>
      </c>
      <c r="B23" s="178"/>
      <c r="C23" s="178"/>
      <c r="D23" s="178"/>
      <c r="E23" s="178"/>
      <c r="H23" s="40"/>
    </row>
    <row r="24" spans="1:8">
      <c r="A24" s="43"/>
      <c r="B24" s="43"/>
      <c r="C24" s="43"/>
      <c r="D24" s="43"/>
      <c r="E24" s="43"/>
      <c r="H24" s="40"/>
    </row>
    <row r="25" spans="1:8" ht="76.5">
      <c r="A25" s="45" t="s">
        <v>30</v>
      </c>
      <c r="B25" s="45" t="s">
        <v>204</v>
      </c>
      <c r="C25" s="45" t="s">
        <v>254</v>
      </c>
      <c r="D25" s="45" t="s">
        <v>255</v>
      </c>
      <c r="E25" s="45" t="s">
        <v>256</v>
      </c>
      <c r="H25" s="40"/>
    </row>
    <row r="26" spans="1:8">
      <c r="A26" s="45">
        <v>1</v>
      </c>
      <c r="B26" s="45">
        <v>2</v>
      </c>
      <c r="C26" s="45">
        <v>3</v>
      </c>
      <c r="D26" s="45">
        <v>4</v>
      </c>
      <c r="E26" s="45">
        <v>5</v>
      </c>
      <c r="H26" s="40"/>
    </row>
    <row r="27" spans="1:8">
      <c r="A27" s="46"/>
      <c r="B27" s="47" t="s">
        <v>161</v>
      </c>
      <c r="C27" s="49">
        <v>223518181.81818178</v>
      </c>
      <c r="D27" s="46">
        <v>2.2000000000000002</v>
      </c>
      <c r="E27" s="49">
        <v>4564595</v>
      </c>
      <c r="H27" s="40"/>
    </row>
    <row r="28" spans="1:8">
      <c r="A28" s="46"/>
      <c r="B28" s="47" t="s">
        <v>162</v>
      </c>
      <c r="C28" s="49">
        <v>335583466.66666669</v>
      </c>
      <c r="D28" s="46">
        <v>1.5</v>
      </c>
      <c r="E28" s="49">
        <v>5033752</v>
      </c>
      <c r="H28" s="40"/>
    </row>
    <row r="29" spans="1:8">
      <c r="A29" s="57"/>
      <c r="B29" s="47" t="s">
        <v>163</v>
      </c>
      <c r="C29" s="56"/>
      <c r="D29" s="57"/>
      <c r="E29" s="56">
        <v>354653</v>
      </c>
      <c r="H29" s="40"/>
    </row>
    <row r="30" spans="1:8">
      <c r="A30" s="46"/>
      <c r="C30" s="49" t="s">
        <v>442</v>
      </c>
      <c r="D30" s="46" t="s">
        <v>442</v>
      </c>
      <c r="E30" s="49"/>
      <c r="H30" s="40"/>
    </row>
    <row r="31" spans="1:8" ht="13.5" customHeight="1">
      <c r="A31" s="170" t="s">
        <v>201</v>
      </c>
      <c r="B31" s="170"/>
      <c r="C31" s="49">
        <f>SUM(C27:C30)</f>
        <v>559101648.4848485</v>
      </c>
      <c r="D31" s="45" t="s">
        <v>202</v>
      </c>
      <c r="E31" s="49">
        <f>SUM(E27:E30)</f>
        <v>9953000</v>
      </c>
      <c r="F31" s="76">
        <f>раздел3_3!G29+раздел3_3!G30</f>
        <v>9953000</v>
      </c>
      <c r="G31" s="80">
        <f>E31-F31</f>
        <v>0</v>
      </c>
      <c r="H31" s="40"/>
    </row>
    <row r="32" spans="1:8">
      <c r="A32" s="54"/>
      <c r="B32" s="54"/>
      <c r="C32" s="54"/>
      <c r="D32" s="54"/>
      <c r="E32" s="54"/>
      <c r="H32" s="40"/>
    </row>
    <row r="33" spans="1:8" ht="25.5" customHeight="1">
      <c r="A33" s="184" t="s">
        <v>238</v>
      </c>
      <c r="B33" s="184"/>
      <c r="C33" s="184"/>
      <c r="D33" s="184"/>
      <c r="E33" s="184"/>
      <c r="H33" s="40"/>
    </row>
    <row r="34" spans="1:8">
      <c r="A34" s="43"/>
      <c r="B34" s="43"/>
      <c r="C34" s="43"/>
      <c r="D34" s="43"/>
      <c r="E34" s="43"/>
      <c r="H34" s="40"/>
    </row>
    <row r="35" spans="1:8" ht="76.5">
      <c r="A35" s="45" t="s">
        <v>30</v>
      </c>
      <c r="B35" s="45" t="s">
        <v>204</v>
      </c>
      <c r="C35" s="45" t="s">
        <v>254</v>
      </c>
      <c r="D35" s="45" t="s">
        <v>255</v>
      </c>
      <c r="E35" s="45" t="s">
        <v>256</v>
      </c>
      <c r="H35" s="40"/>
    </row>
    <row r="36" spans="1:8">
      <c r="A36" s="45">
        <v>1</v>
      </c>
      <c r="B36" s="45">
        <v>2</v>
      </c>
      <c r="C36" s="45">
        <v>3</v>
      </c>
      <c r="D36" s="45">
        <v>4</v>
      </c>
      <c r="E36" s="45">
        <v>5</v>
      </c>
      <c r="H36" s="40"/>
    </row>
    <row r="37" spans="1:8">
      <c r="A37" s="58"/>
      <c r="B37" s="55" t="s">
        <v>161</v>
      </c>
      <c r="C37" s="77">
        <v>27304545.5</v>
      </c>
      <c r="D37" s="77">
        <v>2.2000000000000002</v>
      </c>
      <c r="E37" s="79">
        <v>300000</v>
      </c>
      <c r="H37" s="40"/>
    </row>
    <row r="38" spans="1:8">
      <c r="A38" s="58"/>
      <c r="B38" s="55" t="s">
        <v>163</v>
      </c>
      <c r="C38" s="77"/>
      <c r="D38" s="77"/>
      <c r="E38" s="79">
        <v>322781</v>
      </c>
      <c r="H38" s="40"/>
    </row>
    <row r="39" spans="1:8">
      <c r="A39" s="58"/>
      <c r="B39" s="55" t="s">
        <v>443</v>
      </c>
      <c r="C39" s="77"/>
      <c r="D39" s="77"/>
      <c r="E39" s="79"/>
      <c r="H39" s="40"/>
    </row>
    <row r="40" spans="1:8">
      <c r="A40" s="58"/>
      <c r="B40" s="55" t="s">
        <v>444</v>
      </c>
      <c r="C40" s="77">
        <v>1535980.7</v>
      </c>
      <c r="D40" s="77">
        <v>20</v>
      </c>
      <c r="E40" s="79"/>
      <c r="H40" s="40"/>
    </row>
    <row r="41" spans="1:8">
      <c r="A41" s="46"/>
      <c r="B41" s="55" t="s">
        <v>162</v>
      </c>
      <c r="C41" s="79">
        <v>1761925.1320000002</v>
      </c>
      <c r="D41" s="77">
        <v>1.5</v>
      </c>
      <c r="E41" s="79">
        <v>377219</v>
      </c>
      <c r="H41" s="40"/>
    </row>
    <row r="42" spans="1:8">
      <c r="A42" s="46"/>
      <c r="B42" s="47"/>
      <c r="C42" s="79"/>
      <c r="D42" s="77"/>
      <c r="E42" s="79">
        <f>C42*D42/100</f>
        <v>0</v>
      </c>
      <c r="H42" s="40"/>
    </row>
    <row r="43" spans="1:8">
      <c r="A43" s="46"/>
      <c r="B43" s="47"/>
      <c r="C43" s="79"/>
      <c r="D43" s="77"/>
      <c r="E43" s="79">
        <f>C43*D43/100</f>
        <v>0</v>
      </c>
      <c r="H43" s="40"/>
    </row>
    <row r="44" spans="1:8" ht="13.5" customHeight="1">
      <c r="A44" s="170" t="s">
        <v>201</v>
      </c>
      <c r="B44" s="170"/>
      <c r="C44" s="79">
        <f>SUM(C41:C43)</f>
        <v>1761925.1320000002</v>
      </c>
      <c r="D44" s="77" t="s">
        <v>202</v>
      </c>
      <c r="E44" s="79">
        <f>SUM(E37:E43)</f>
        <v>1000000</v>
      </c>
      <c r="F44" s="91">
        <f>раздел3_3!H29</f>
        <v>1000000</v>
      </c>
      <c r="G44" s="80">
        <f>F44-E44</f>
        <v>0</v>
      </c>
      <c r="H44" s="40"/>
    </row>
    <row r="45" spans="1:8">
      <c r="H45" s="40"/>
    </row>
    <row r="46" spans="1:8" ht="25.5" customHeight="1">
      <c r="A46" s="172" t="s">
        <v>239</v>
      </c>
      <c r="B46" s="172"/>
      <c r="C46" s="172"/>
      <c r="D46" s="172"/>
      <c r="E46" s="172"/>
      <c r="H46" s="40"/>
    </row>
    <row r="47" spans="1:8">
      <c r="A47" s="43"/>
      <c r="B47" s="43"/>
      <c r="C47" s="43"/>
      <c r="D47" s="43"/>
      <c r="E47" s="43"/>
      <c r="H47" s="40"/>
    </row>
    <row r="48" spans="1:8" ht="76.5">
      <c r="A48" s="45" t="s">
        <v>30</v>
      </c>
      <c r="B48" s="45" t="s">
        <v>204</v>
      </c>
      <c r="C48" s="45" t="s">
        <v>254</v>
      </c>
      <c r="D48" s="45" t="s">
        <v>255</v>
      </c>
      <c r="E48" s="45" t="s">
        <v>256</v>
      </c>
      <c r="H48" s="40"/>
    </row>
    <row r="49" spans="1:8">
      <c r="A49" s="45">
        <v>1</v>
      </c>
      <c r="B49" s="45">
        <v>2</v>
      </c>
      <c r="C49" s="45">
        <v>3</v>
      </c>
      <c r="D49" s="45">
        <v>4</v>
      </c>
      <c r="E49" s="45">
        <v>5</v>
      </c>
      <c r="H49" s="40"/>
    </row>
    <row r="50" spans="1:8">
      <c r="A50" s="46"/>
      <c r="B50" s="47"/>
      <c r="C50" s="49"/>
      <c r="D50" s="46"/>
      <c r="E50" s="49">
        <f>C50*D50/100</f>
        <v>0</v>
      </c>
      <c r="H50" s="40"/>
    </row>
    <row r="51" spans="1:8">
      <c r="A51" s="46"/>
      <c r="B51" s="47"/>
      <c r="C51" s="49"/>
      <c r="D51" s="46"/>
      <c r="E51" s="49">
        <f>C51*D51/100</f>
        <v>0</v>
      </c>
      <c r="H51" s="40"/>
    </row>
    <row r="52" spans="1:8">
      <c r="A52" s="46"/>
      <c r="B52" s="47"/>
      <c r="C52" s="49"/>
      <c r="D52" s="46"/>
      <c r="E52" s="49">
        <f>C52*D52/100</f>
        <v>0</v>
      </c>
      <c r="H52" s="40"/>
    </row>
    <row r="53" spans="1:8" ht="13.5" customHeight="1">
      <c r="A53" s="170" t="s">
        <v>201</v>
      </c>
      <c r="B53" s="170"/>
      <c r="C53" s="49">
        <f>SUM(C50:C52)</f>
        <v>0</v>
      </c>
      <c r="D53" s="45" t="s">
        <v>202</v>
      </c>
      <c r="E53" s="49">
        <f>SUM(E50:E52)</f>
        <v>0</v>
      </c>
      <c r="H53" s="40"/>
    </row>
    <row r="54" spans="1:8">
      <c r="A54" s="43"/>
      <c r="B54" s="43"/>
      <c r="C54" s="43"/>
      <c r="D54" s="43"/>
      <c r="E54" s="43"/>
      <c r="H54" s="40"/>
    </row>
    <row r="55" spans="1:8" ht="25.5" customHeight="1">
      <c r="A55" s="172" t="s">
        <v>240</v>
      </c>
      <c r="B55" s="172"/>
      <c r="C55" s="172"/>
      <c r="D55" s="172"/>
      <c r="E55" s="172"/>
      <c r="H55" s="40"/>
    </row>
    <row r="56" spans="1:8">
      <c r="A56" s="43"/>
      <c r="B56" s="43"/>
      <c r="C56" s="43"/>
      <c r="D56" s="43"/>
      <c r="E56" s="43"/>
      <c r="H56" s="40"/>
    </row>
    <row r="57" spans="1:8" ht="76.5">
      <c r="A57" s="45" t="s">
        <v>30</v>
      </c>
      <c r="B57" s="45" t="s">
        <v>204</v>
      </c>
      <c r="C57" s="45" t="s">
        <v>254</v>
      </c>
      <c r="D57" s="45" t="s">
        <v>255</v>
      </c>
      <c r="E57" s="45" t="s">
        <v>256</v>
      </c>
      <c r="H57" s="40"/>
    </row>
    <row r="58" spans="1:8">
      <c r="A58" s="45">
        <v>1</v>
      </c>
      <c r="B58" s="45">
        <v>2</v>
      </c>
      <c r="C58" s="45">
        <v>3</v>
      </c>
      <c r="D58" s="45">
        <v>4</v>
      </c>
      <c r="E58" s="45">
        <v>5</v>
      </c>
      <c r="H58" s="40"/>
    </row>
    <row r="59" spans="1:8">
      <c r="A59" s="46"/>
      <c r="B59" s="47"/>
      <c r="C59" s="49"/>
      <c r="D59" s="46"/>
      <c r="E59" s="49">
        <f>C59*D59/100</f>
        <v>0</v>
      </c>
      <c r="H59" s="40"/>
    </row>
    <row r="60" spans="1:8">
      <c r="A60" s="46"/>
      <c r="B60" s="47"/>
      <c r="C60" s="49"/>
      <c r="D60" s="46"/>
      <c r="E60" s="49">
        <f>C60*D60/100</f>
        <v>0</v>
      </c>
      <c r="H60" s="40"/>
    </row>
    <row r="61" spans="1:8">
      <c r="A61" s="46"/>
      <c r="B61" s="47"/>
      <c r="C61" s="49"/>
      <c r="D61" s="46"/>
      <c r="E61" s="49">
        <f>C61*D61/100</f>
        <v>0</v>
      </c>
      <c r="H61" s="40"/>
    </row>
    <row r="62" spans="1:8" ht="13.5" customHeight="1">
      <c r="A62" s="170" t="s">
        <v>201</v>
      </c>
      <c r="B62" s="170"/>
      <c r="C62" s="49">
        <f>SUM(C59:C61)</f>
        <v>0</v>
      </c>
      <c r="D62" s="45" t="s">
        <v>202</v>
      </c>
      <c r="E62" s="49">
        <f>SUM(E59:E61)</f>
        <v>0</v>
      </c>
      <c r="H62" s="40"/>
    </row>
    <row r="63" spans="1:8">
      <c r="A63" s="54"/>
      <c r="B63" s="54"/>
      <c r="C63" s="54"/>
      <c r="D63" s="54"/>
      <c r="E63" s="54"/>
      <c r="H63" s="40"/>
    </row>
    <row r="64" spans="1:8" ht="25.5" customHeight="1">
      <c r="A64" s="172" t="s">
        <v>241</v>
      </c>
      <c r="B64" s="172"/>
      <c r="C64" s="172"/>
      <c r="D64" s="172"/>
      <c r="E64" s="172"/>
      <c r="H64" s="40"/>
    </row>
    <row r="65" spans="1:8">
      <c r="A65" s="43"/>
      <c r="B65" s="43"/>
      <c r="C65" s="43"/>
      <c r="D65" s="43"/>
      <c r="E65" s="43"/>
      <c r="H65" s="40"/>
    </row>
    <row r="66" spans="1:8" ht="76.5">
      <c r="A66" s="45" t="s">
        <v>30</v>
      </c>
      <c r="B66" s="45" t="s">
        <v>204</v>
      </c>
      <c r="C66" s="45" t="s">
        <v>254</v>
      </c>
      <c r="D66" s="45" t="s">
        <v>255</v>
      </c>
      <c r="E66" s="45" t="s">
        <v>256</v>
      </c>
      <c r="H66" s="40"/>
    </row>
    <row r="67" spans="1:8">
      <c r="A67" s="45">
        <v>1</v>
      </c>
      <c r="B67" s="45">
        <v>2</v>
      </c>
      <c r="C67" s="45">
        <v>3</v>
      </c>
      <c r="D67" s="45">
        <v>4</v>
      </c>
      <c r="E67" s="45">
        <v>5</v>
      </c>
      <c r="H67" s="40"/>
    </row>
    <row r="68" spans="1:8">
      <c r="A68" s="46"/>
      <c r="B68" s="47"/>
      <c r="C68" s="49"/>
      <c r="D68" s="46"/>
      <c r="E68" s="49">
        <f>C68*D68/100</f>
        <v>0</v>
      </c>
      <c r="H68" s="40"/>
    </row>
    <row r="69" spans="1:8">
      <c r="A69" s="46"/>
      <c r="B69" s="47"/>
      <c r="C69" s="49"/>
      <c r="D69" s="46"/>
      <c r="E69" s="49">
        <f>C69*D69/100</f>
        <v>0</v>
      </c>
      <c r="H69" s="40"/>
    </row>
    <row r="70" spans="1:8">
      <c r="A70" s="46"/>
      <c r="B70" s="47"/>
      <c r="C70" s="49"/>
      <c r="D70" s="46"/>
      <c r="E70" s="49">
        <f>C70*D70/100</f>
        <v>0</v>
      </c>
      <c r="H70" s="40"/>
    </row>
    <row r="71" spans="1:8" ht="13.5" customHeight="1">
      <c r="A71" s="170" t="s">
        <v>201</v>
      </c>
      <c r="B71" s="170"/>
      <c r="C71" s="49">
        <f>SUM(C68:C70)</f>
        <v>0</v>
      </c>
      <c r="D71" s="45" t="s">
        <v>202</v>
      </c>
      <c r="E71" s="49">
        <f>SUM(E68:E70)</f>
        <v>0</v>
      </c>
      <c r="H71" s="40"/>
    </row>
    <row r="72" spans="1:8">
      <c r="A72" s="54"/>
      <c r="B72" s="54"/>
      <c r="C72" s="54"/>
      <c r="D72" s="54"/>
      <c r="E72" s="54"/>
      <c r="H72" s="40"/>
    </row>
    <row r="73" spans="1:8" ht="25.5" customHeight="1">
      <c r="A73" s="172" t="s">
        <v>242</v>
      </c>
      <c r="B73" s="172"/>
      <c r="C73" s="172"/>
      <c r="D73" s="172"/>
      <c r="E73" s="172"/>
      <c r="H73" s="40"/>
    </row>
    <row r="74" spans="1:8">
      <c r="A74" s="43"/>
      <c r="B74" s="43"/>
      <c r="C74" s="43"/>
      <c r="D74" s="43"/>
      <c r="E74" s="43"/>
      <c r="H74" s="40"/>
    </row>
    <row r="75" spans="1:8" ht="76.5">
      <c r="A75" s="45" t="s">
        <v>30</v>
      </c>
      <c r="B75" s="45" t="s">
        <v>204</v>
      </c>
      <c r="C75" s="45" t="s">
        <v>254</v>
      </c>
      <c r="D75" s="45" t="s">
        <v>255</v>
      </c>
      <c r="E75" s="45" t="s">
        <v>256</v>
      </c>
      <c r="H75" s="40"/>
    </row>
    <row r="76" spans="1:8">
      <c r="A76" s="45">
        <v>1</v>
      </c>
      <c r="B76" s="45">
        <v>2</v>
      </c>
      <c r="C76" s="45">
        <v>3</v>
      </c>
      <c r="D76" s="45">
        <v>4</v>
      </c>
      <c r="E76" s="45">
        <v>5</v>
      </c>
      <c r="H76" s="40"/>
    </row>
    <row r="77" spans="1:8">
      <c r="A77" s="46"/>
      <c r="B77" s="47"/>
      <c r="C77" s="49"/>
      <c r="D77" s="46"/>
      <c r="E77" s="49">
        <f>C77*D77/100</f>
        <v>0</v>
      </c>
      <c r="H77" s="40"/>
    </row>
    <row r="78" spans="1:8">
      <c r="A78" s="46"/>
      <c r="B78" s="47"/>
      <c r="C78" s="49"/>
      <c r="D78" s="46"/>
      <c r="E78" s="49">
        <f>C78*D78/100</f>
        <v>0</v>
      </c>
      <c r="H78" s="40"/>
    </row>
    <row r="79" spans="1:8">
      <c r="A79" s="46"/>
      <c r="B79" s="47"/>
      <c r="C79" s="49"/>
      <c r="D79" s="46"/>
      <c r="E79" s="49">
        <f>C79*D79/100</f>
        <v>0</v>
      </c>
      <c r="H79" s="40"/>
    </row>
    <row r="80" spans="1:8" ht="13.5" customHeight="1">
      <c r="A80" s="170" t="s">
        <v>201</v>
      </c>
      <c r="B80" s="170"/>
      <c r="C80" s="49">
        <f>SUM(C77:C79)</f>
        <v>0</v>
      </c>
      <c r="D80" s="45" t="s">
        <v>202</v>
      </c>
      <c r="E80" s="49">
        <f>SUM(E77:E79)</f>
        <v>0</v>
      </c>
      <c r="H80" s="40"/>
    </row>
    <row r="81" spans="1:8">
      <c r="H81" s="40"/>
    </row>
    <row r="82" spans="1:8" ht="25.5" customHeight="1">
      <c r="A82" s="172" t="s">
        <v>243</v>
      </c>
      <c r="B82" s="172"/>
      <c r="C82" s="172"/>
      <c r="D82" s="172"/>
      <c r="E82" s="172"/>
      <c r="H82" s="40"/>
    </row>
    <row r="83" spans="1:8">
      <c r="A83" s="43"/>
      <c r="B83" s="43"/>
      <c r="C83" s="43"/>
      <c r="D83" s="43"/>
      <c r="E83" s="43"/>
      <c r="H83" s="40"/>
    </row>
    <row r="84" spans="1:8" ht="76.5">
      <c r="A84" s="45" t="s">
        <v>30</v>
      </c>
      <c r="B84" s="45" t="s">
        <v>204</v>
      </c>
      <c r="C84" s="45" t="s">
        <v>254</v>
      </c>
      <c r="D84" s="45" t="s">
        <v>255</v>
      </c>
      <c r="E84" s="45" t="s">
        <v>256</v>
      </c>
      <c r="H84" s="40"/>
    </row>
    <row r="85" spans="1:8">
      <c r="A85" s="45">
        <v>1</v>
      </c>
      <c r="B85" s="45">
        <v>2</v>
      </c>
      <c r="C85" s="45">
        <v>3</v>
      </c>
      <c r="D85" s="45">
        <v>4</v>
      </c>
      <c r="E85" s="45">
        <v>5</v>
      </c>
      <c r="H85" s="40"/>
    </row>
    <row r="86" spans="1:8">
      <c r="A86" s="46"/>
      <c r="B86" s="47"/>
      <c r="C86" s="49"/>
      <c r="D86" s="46"/>
      <c r="E86" s="49">
        <f>C86*D86/100</f>
        <v>0</v>
      </c>
      <c r="H86" s="40"/>
    </row>
    <row r="87" spans="1:8">
      <c r="A87" s="46"/>
      <c r="B87" s="47"/>
      <c r="C87" s="49"/>
      <c r="D87" s="46"/>
      <c r="E87" s="49">
        <f>C87*D87/100</f>
        <v>0</v>
      </c>
      <c r="H87" s="40"/>
    </row>
    <row r="88" spans="1:8">
      <c r="A88" s="46"/>
      <c r="B88" s="47"/>
      <c r="C88" s="49"/>
      <c r="D88" s="46"/>
      <c r="E88" s="49">
        <f>C88*D88/100</f>
        <v>0</v>
      </c>
      <c r="H88" s="40"/>
    </row>
    <row r="89" spans="1:8" ht="13.5" customHeight="1">
      <c r="A89" s="170" t="s">
        <v>201</v>
      </c>
      <c r="B89" s="170"/>
      <c r="C89" s="49">
        <f>SUM(C86:C88)</f>
        <v>0</v>
      </c>
      <c r="D89" s="45" t="s">
        <v>202</v>
      </c>
      <c r="E89" s="49">
        <f>SUM(E86:E88)</f>
        <v>0</v>
      </c>
      <c r="H89" s="40"/>
    </row>
    <row r="90" spans="1:8">
      <c r="A90" s="43"/>
      <c r="B90" s="43"/>
      <c r="C90" s="43"/>
      <c r="D90" s="43"/>
      <c r="E90" s="43"/>
      <c r="H90" s="40"/>
    </row>
    <row r="91" spans="1:8" ht="25.5" customHeight="1">
      <c r="A91" s="172" t="s">
        <v>244</v>
      </c>
      <c r="B91" s="172"/>
      <c r="C91" s="172"/>
      <c r="D91" s="172"/>
      <c r="E91" s="172"/>
      <c r="H91" s="40"/>
    </row>
    <row r="92" spans="1:8">
      <c r="A92" s="43"/>
      <c r="B92" s="43"/>
      <c r="C92" s="43"/>
      <c r="D92" s="43"/>
      <c r="E92" s="43"/>
      <c r="H92" s="40"/>
    </row>
    <row r="93" spans="1:8" ht="76.5">
      <c r="A93" s="45" t="s">
        <v>30</v>
      </c>
      <c r="B93" s="45" t="s">
        <v>204</v>
      </c>
      <c r="C93" s="45" t="s">
        <v>254</v>
      </c>
      <c r="D93" s="45" t="s">
        <v>255</v>
      </c>
      <c r="E93" s="45" t="s">
        <v>256</v>
      </c>
      <c r="H93" s="40"/>
    </row>
    <row r="94" spans="1:8">
      <c r="A94" s="45">
        <v>1</v>
      </c>
      <c r="B94" s="45">
        <v>2</v>
      </c>
      <c r="C94" s="45">
        <v>3</v>
      </c>
      <c r="D94" s="45">
        <v>4</v>
      </c>
      <c r="E94" s="45">
        <v>5</v>
      </c>
      <c r="H94" s="40"/>
    </row>
    <row r="95" spans="1:8">
      <c r="A95" s="46"/>
      <c r="B95" s="47"/>
      <c r="C95" s="49"/>
      <c r="D95" s="46"/>
      <c r="E95" s="49">
        <f>C95*D95/100</f>
        <v>0</v>
      </c>
      <c r="H95" s="40"/>
    </row>
    <row r="96" spans="1:8">
      <c r="A96" s="46"/>
      <c r="B96" s="47"/>
      <c r="C96" s="49"/>
      <c r="D96" s="46"/>
      <c r="E96" s="49">
        <f>C96*D96/100</f>
        <v>0</v>
      </c>
      <c r="H96" s="40"/>
    </row>
    <row r="97" spans="1:8">
      <c r="A97" s="46"/>
      <c r="B97" s="47"/>
      <c r="C97" s="49"/>
      <c r="D97" s="46"/>
      <c r="E97" s="49">
        <f>C97*D97/100</f>
        <v>0</v>
      </c>
      <c r="H97" s="40"/>
    </row>
    <row r="98" spans="1:8" ht="13.5" customHeight="1">
      <c r="A98" s="170" t="s">
        <v>201</v>
      </c>
      <c r="B98" s="170"/>
      <c r="C98" s="49">
        <f>SUM(C95:C97)</f>
        <v>0</v>
      </c>
      <c r="D98" s="45" t="s">
        <v>202</v>
      </c>
      <c r="E98" s="49">
        <f>SUM(E95:E97)</f>
        <v>0</v>
      </c>
      <c r="H98" s="40"/>
    </row>
    <row r="99" spans="1:8">
      <c r="A99" s="54"/>
      <c r="B99" s="54"/>
      <c r="C99" s="54"/>
      <c r="D99" s="54"/>
      <c r="E99" s="54"/>
      <c r="H99" s="40"/>
    </row>
    <row r="100" spans="1:8" ht="25.5" customHeight="1">
      <c r="A100" s="172" t="s">
        <v>245</v>
      </c>
      <c r="B100" s="172"/>
      <c r="C100" s="172"/>
      <c r="D100" s="172"/>
      <c r="E100" s="172"/>
      <c r="H100" s="40"/>
    </row>
    <row r="101" spans="1:8">
      <c r="A101" s="43"/>
      <c r="B101" s="43"/>
      <c r="C101" s="43"/>
      <c r="D101" s="43"/>
      <c r="E101" s="43"/>
      <c r="H101" s="40"/>
    </row>
    <row r="102" spans="1:8" ht="76.5">
      <c r="A102" s="45" t="s">
        <v>30</v>
      </c>
      <c r="B102" s="45" t="s">
        <v>204</v>
      </c>
      <c r="C102" s="45" t="s">
        <v>254</v>
      </c>
      <c r="D102" s="45" t="s">
        <v>255</v>
      </c>
      <c r="E102" s="45" t="s">
        <v>256</v>
      </c>
      <c r="H102" s="40"/>
    </row>
    <row r="103" spans="1:8">
      <c r="A103" s="45">
        <v>1</v>
      </c>
      <c r="B103" s="45">
        <v>2</v>
      </c>
      <c r="C103" s="45">
        <v>3</v>
      </c>
      <c r="D103" s="45">
        <v>4</v>
      </c>
      <c r="E103" s="45">
        <v>5</v>
      </c>
      <c r="H103" s="40"/>
    </row>
    <row r="104" spans="1:8">
      <c r="A104" s="46"/>
      <c r="B104" s="47"/>
      <c r="C104" s="49"/>
      <c r="D104" s="46"/>
      <c r="E104" s="49">
        <f>C104*D104/100</f>
        <v>0</v>
      </c>
      <c r="H104" s="40"/>
    </row>
    <row r="105" spans="1:8">
      <c r="A105" s="46"/>
      <c r="B105" s="47"/>
      <c r="C105" s="49"/>
      <c r="D105" s="46"/>
      <c r="E105" s="49">
        <f>C105*D105/100</f>
        <v>0</v>
      </c>
      <c r="F105" s="40"/>
      <c r="G105" s="40"/>
      <c r="H105" s="40"/>
    </row>
    <row r="106" spans="1:8">
      <c r="A106" s="46"/>
      <c r="B106" s="47"/>
      <c r="C106" s="49"/>
      <c r="D106" s="46"/>
      <c r="E106" s="49">
        <f>C106*D106/100</f>
        <v>0</v>
      </c>
      <c r="F106" s="40"/>
      <c r="G106" s="40"/>
      <c r="H106" s="40"/>
    </row>
    <row r="107" spans="1:8" ht="13.5" customHeight="1">
      <c r="A107" s="170" t="s">
        <v>201</v>
      </c>
      <c r="B107" s="170"/>
      <c r="C107" s="49">
        <f>SUM(C104:C106)</f>
        <v>0</v>
      </c>
      <c r="D107" s="45" t="s">
        <v>202</v>
      </c>
      <c r="E107" s="49">
        <f>SUM(E104:E106)</f>
        <v>0</v>
      </c>
      <c r="F107" s="40"/>
      <c r="G107" s="40"/>
      <c r="H107" s="40"/>
    </row>
    <row r="108" spans="1:8">
      <c r="A108" s="54"/>
      <c r="B108" s="54"/>
      <c r="C108" s="54"/>
      <c r="D108" s="54"/>
      <c r="E108" s="54"/>
      <c r="F108" s="40"/>
      <c r="G108" s="40"/>
      <c r="H108" s="40"/>
    </row>
    <row r="109" spans="1:8" ht="25.5" customHeight="1">
      <c r="A109" s="172" t="s">
        <v>246</v>
      </c>
      <c r="B109" s="172"/>
      <c r="C109" s="172"/>
      <c r="D109" s="172"/>
      <c r="E109" s="172"/>
    </row>
    <row r="110" spans="1:8">
      <c r="A110" s="43"/>
      <c r="B110" s="43"/>
      <c r="C110" s="43"/>
      <c r="D110" s="43"/>
      <c r="E110" s="43"/>
    </row>
    <row r="111" spans="1:8" ht="76.5">
      <c r="A111" s="45" t="s">
        <v>30</v>
      </c>
      <c r="B111" s="45" t="s">
        <v>204</v>
      </c>
      <c r="C111" s="45" t="s">
        <v>254</v>
      </c>
      <c r="D111" s="45" t="s">
        <v>255</v>
      </c>
      <c r="E111" s="45" t="s">
        <v>256</v>
      </c>
    </row>
    <row r="112" spans="1:8">
      <c r="A112" s="45">
        <v>1</v>
      </c>
      <c r="B112" s="45">
        <v>2</v>
      </c>
      <c r="C112" s="45">
        <v>3</v>
      </c>
      <c r="D112" s="45">
        <v>4</v>
      </c>
      <c r="E112" s="45">
        <v>5</v>
      </c>
    </row>
    <row r="113" spans="1:5">
      <c r="A113" s="46"/>
      <c r="B113" s="47"/>
      <c r="C113" s="49"/>
      <c r="D113" s="46"/>
      <c r="E113" s="49">
        <f>C113*D113/100</f>
        <v>0</v>
      </c>
    </row>
    <row r="114" spans="1:5">
      <c r="A114" s="46"/>
      <c r="B114" s="47"/>
      <c r="C114" s="49"/>
      <c r="D114" s="46"/>
      <c r="E114" s="49">
        <f>C114*D114/100</f>
        <v>0</v>
      </c>
    </row>
    <row r="115" spans="1:5">
      <c r="A115" s="46"/>
      <c r="B115" s="47"/>
      <c r="C115" s="49"/>
      <c r="D115" s="46"/>
      <c r="E115" s="49">
        <f>C115*D115/100</f>
        <v>0</v>
      </c>
    </row>
    <row r="116" spans="1:5" ht="13.5" customHeight="1">
      <c r="A116" s="170" t="s">
        <v>201</v>
      </c>
      <c r="B116" s="170"/>
      <c r="C116" s="49">
        <f>SUM(C113:C115)</f>
        <v>0</v>
      </c>
      <c r="D116" s="45" t="s">
        <v>202</v>
      </c>
      <c r="E116" s="49">
        <f>SUM(E113:E115)</f>
        <v>0</v>
      </c>
    </row>
  </sheetData>
  <mergeCells count="26">
    <mergeCell ref="A1:E1"/>
    <mergeCell ref="A3:E3"/>
    <mergeCell ref="A5:E5"/>
    <mergeCell ref="A12:B12"/>
    <mergeCell ref="A14:E14"/>
    <mergeCell ref="A21:B21"/>
    <mergeCell ref="A23:E23"/>
    <mergeCell ref="A31:B31"/>
    <mergeCell ref="A33:E33"/>
    <mergeCell ref="A44:B44"/>
    <mergeCell ref="A46:E46"/>
    <mergeCell ref="A53:B53"/>
    <mergeCell ref="A55:E55"/>
    <mergeCell ref="A62:B62"/>
    <mergeCell ref="A64:E64"/>
    <mergeCell ref="A71:B71"/>
    <mergeCell ref="A73:E73"/>
    <mergeCell ref="A80:B80"/>
    <mergeCell ref="A82:E82"/>
    <mergeCell ref="A89:B89"/>
    <mergeCell ref="A116:B116"/>
    <mergeCell ref="A91:E91"/>
    <mergeCell ref="A98:B98"/>
    <mergeCell ref="A100:E100"/>
    <mergeCell ref="A107:B107"/>
    <mergeCell ref="A109:E109"/>
  </mergeCells>
  <pageMargins left="0.39374999999999999" right="0.39374999999999999" top="0.78749999999999998" bottom="0.39374999999999999" header="0.51180555555555496" footer="0.51180555555555496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zoomScaleNormal="100" workbookViewId="0">
      <selection sqref="A1:E1"/>
    </sheetView>
  </sheetViews>
  <sheetFormatPr defaultRowHeight="12.75"/>
  <cols>
    <col min="1" max="1" width="4.140625" customWidth="1"/>
    <col min="2" max="2" width="46.5703125" customWidth="1"/>
    <col min="3" max="3" width="14.42578125" customWidth="1"/>
    <col min="4" max="4" width="11.7109375" customWidth="1"/>
    <col min="5" max="5" width="20.140625" customWidth="1"/>
    <col min="6" max="1025" width="11.5703125"/>
  </cols>
  <sheetData>
    <row r="1" spans="1:7" ht="13.5" customHeight="1">
      <c r="A1" s="172" t="s">
        <v>257</v>
      </c>
      <c r="B1" s="172"/>
      <c r="C1" s="172"/>
      <c r="D1" s="172"/>
      <c r="E1" s="172"/>
      <c r="F1" s="40"/>
      <c r="G1" s="40"/>
    </row>
    <row r="2" spans="1:7">
      <c r="A2" s="43"/>
      <c r="B2" s="43"/>
      <c r="C2" s="43"/>
      <c r="D2" s="43"/>
      <c r="E2" s="43"/>
      <c r="F2" s="40"/>
      <c r="G2" s="40"/>
    </row>
    <row r="3" spans="1:7">
      <c r="A3" s="183" t="s">
        <v>258</v>
      </c>
      <c r="B3" s="183"/>
      <c r="C3" s="183"/>
      <c r="D3" s="183"/>
      <c r="E3" s="183"/>
      <c r="F3" s="40"/>
      <c r="G3" s="40"/>
    </row>
    <row r="4" spans="1:7">
      <c r="A4" s="43"/>
      <c r="B4" s="43"/>
      <c r="C4" s="43"/>
      <c r="D4" s="43"/>
      <c r="E4" s="43"/>
      <c r="F4" s="40"/>
      <c r="G4" s="40"/>
    </row>
    <row r="5" spans="1:7" ht="25.5" customHeight="1">
      <c r="A5" s="172" t="s">
        <v>190</v>
      </c>
      <c r="B5" s="172"/>
      <c r="C5" s="172"/>
      <c r="D5" s="172"/>
      <c r="E5" s="172"/>
      <c r="F5" s="40"/>
      <c r="G5" s="40"/>
    </row>
    <row r="6" spans="1:7">
      <c r="A6" s="43"/>
      <c r="B6" s="43"/>
      <c r="C6" s="43"/>
      <c r="D6" s="43"/>
      <c r="E6" s="43"/>
      <c r="F6" s="40"/>
      <c r="G6" s="40"/>
    </row>
    <row r="7" spans="1:7" ht="38.25">
      <c r="A7" s="45" t="s">
        <v>30</v>
      </c>
      <c r="B7" s="45" t="s">
        <v>31</v>
      </c>
      <c r="C7" s="45" t="s">
        <v>249</v>
      </c>
      <c r="D7" s="45" t="s">
        <v>250</v>
      </c>
      <c r="E7" s="45" t="s">
        <v>251</v>
      </c>
      <c r="F7" s="40"/>
      <c r="G7" s="40"/>
    </row>
    <row r="8" spans="1:7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0"/>
      <c r="G8" s="40"/>
    </row>
    <row r="9" spans="1:7">
      <c r="A9" s="46"/>
      <c r="B9" s="47"/>
      <c r="C9" s="49"/>
      <c r="D9" s="51"/>
      <c r="E9" s="49">
        <f>C9*D9</f>
        <v>0</v>
      </c>
      <c r="F9" s="40"/>
      <c r="G9" s="40"/>
    </row>
    <row r="10" spans="1:7">
      <c r="A10" s="46"/>
      <c r="B10" s="47"/>
      <c r="C10" s="49"/>
      <c r="D10" s="51"/>
      <c r="E10" s="49">
        <f>C10*D10</f>
        <v>0</v>
      </c>
      <c r="F10" s="40"/>
      <c r="G10" s="40"/>
    </row>
    <row r="11" spans="1:7">
      <c r="A11" s="46"/>
      <c r="B11" s="47"/>
      <c r="C11" s="49"/>
      <c r="D11" s="51"/>
      <c r="E11" s="49">
        <f>C11*D11</f>
        <v>0</v>
      </c>
      <c r="F11" s="40"/>
      <c r="G11" s="40"/>
    </row>
    <row r="12" spans="1:7" ht="13.5" customHeight="1">
      <c r="A12" s="170" t="s">
        <v>201</v>
      </c>
      <c r="B12" s="170"/>
      <c r="C12" s="45" t="s">
        <v>202</v>
      </c>
      <c r="D12" s="45" t="s">
        <v>202</v>
      </c>
      <c r="E12" s="49">
        <f>SUM(E9:E11)</f>
        <v>0</v>
      </c>
      <c r="F12" s="40"/>
      <c r="G12" s="40"/>
    </row>
    <row r="13" spans="1:7">
      <c r="A13" s="43"/>
      <c r="B13" s="43"/>
      <c r="C13" s="43"/>
      <c r="D13" s="43"/>
      <c r="E13" s="43"/>
      <c r="F13" s="40"/>
      <c r="G13" s="40"/>
    </row>
    <row r="14" spans="1:7" ht="25.5" customHeight="1">
      <c r="A14" s="172" t="s">
        <v>236</v>
      </c>
      <c r="B14" s="172"/>
      <c r="C14" s="172"/>
      <c r="D14" s="172"/>
      <c r="E14" s="172"/>
    </row>
    <row r="15" spans="1:7">
      <c r="A15" s="43"/>
      <c r="B15" s="43"/>
      <c r="C15" s="43"/>
      <c r="D15" s="43"/>
      <c r="E15" s="43"/>
    </row>
    <row r="16" spans="1:7" ht="38.25">
      <c r="A16" s="45" t="s">
        <v>30</v>
      </c>
      <c r="B16" s="45" t="s">
        <v>31</v>
      </c>
      <c r="C16" s="45" t="s">
        <v>249</v>
      </c>
      <c r="D16" s="45" t="s">
        <v>250</v>
      </c>
      <c r="E16" s="45" t="s">
        <v>251</v>
      </c>
    </row>
    <row r="17" spans="1:5">
      <c r="A17" s="45">
        <v>1</v>
      </c>
      <c r="B17" s="45">
        <v>2</v>
      </c>
      <c r="C17" s="45">
        <v>3</v>
      </c>
      <c r="D17" s="45">
        <v>4</v>
      </c>
      <c r="E17" s="45">
        <v>5</v>
      </c>
    </row>
    <row r="18" spans="1:5">
      <c r="A18" s="46"/>
      <c r="B18" s="47"/>
      <c r="C18" s="49"/>
      <c r="D18" s="51"/>
      <c r="E18" s="49">
        <f>C18*D18</f>
        <v>0</v>
      </c>
    </row>
    <row r="19" spans="1:5">
      <c r="A19" s="46"/>
      <c r="B19" s="47"/>
      <c r="C19" s="49"/>
      <c r="D19" s="51"/>
      <c r="E19" s="49">
        <f>C19*D19</f>
        <v>0</v>
      </c>
    </row>
    <row r="20" spans="1:5">
      <c r="A20" s="46"/>
      <c r="B20" s="47"/>
      <c r="C20" s="49"/>
      <c r="D20" s="51"/>
      <c r="E20" s="49">
        <f>C20*D20</f>
        <v>0</v>
      </c>
    </row>
    <row r="21" spans="1:5" ht="13.5" customHeight="1">
      <c r="A21" s="170" t="s">
        <v>201</v>
      </c>
      <c r="B21" s="170"/>
      <c r="C21" s="45" t="s">
        <v>202</v>
      </c>
      <c r="D21" s="45" t="s">
        <v>202</v>
      </c>
      <c r="E21" s="49">
        <f>SUM(E18:E20)</f>
        <v>0</v>
      </c>
    </row>
    <row r="22" spans="1:5">
      <c r="A22" s="54"/>
      <c r="B22" s="54"/>
      <c r="C22" s="54"/>
      <c r="D22" s="54"/>
      <c r="E22" s="54"/>
    </row>
    <row r="23" spans="1:5" ht="13.5" customHeight="1">
      <c r="A23" s="172" t="s">
        <v>237</v>
      </c>
      <c r="B23" s="172"/>
      <c r="C23" s="172"/>
      <c r="D23" s="172"/>
      <c r="E23" s="172"/>
    </row>
    <row r="24" spans="1:5">
      <c r="A24" s="43"/>
      <c r="B24" s="43"/>
      <c r="C24" s="43"/>
      <c r="D24" s="43"/>
      <c r="E24" s="43"/>
    </row>
    <row r="25" spans="1:5" ht="38.25">
      <c r="A25" s="45" t="s">
        <v>30</v>
      </c>
      <c r="B25" s="45" t="s">
        <v>31</v>
      </c>
      <c r="C25" s="45" t="s">
        <v>249</v>
      </c>
      <c r="D25" s="45" t="s">
        <v>250</v>
      </c>
      <c r="E25" s="45" t="s">
        <v>251</v>
      </c>
    </row>
    <row r="26" spans="1:5">
      <c r="A26" s="45">
        <v>1</v>
      </c>
      <c r="B26" s="45">
        <v>2</v>
      </c>
      <c r="C26" s="45">
        <v>3</v>
      </c>
      <c r="D26" s="45">
        <v>4</v>
      </c>
      <c r="E26" s="45">
        <v>5</v>
      </c>
    </row>
    <row r="27" spans="1:5">
      <c r="A27" s="46"/>
      <c r="B27" s="47"/>
      <c r="C27" s="49"/>
      <c r="D27" s="51"/>
      <c r="E27" s="49">
        <f>C27*D27</f>
        <v>0</v>
      </c>
    </row>
    <row r="28" spans="1:5">
      <c r="A28" s="46"/>
      <c r="B28" s="47"/>
      <c r="C28" s="49"/>
      <c r="D28" s="51"/>
      <c r="E28" s="49">
        <f>C28*D28</f>
        <v>0</v>
      </c>
    </row>
    <row r="29" spans="1:5">
      <c r="A29" s="46"/>
      <c r="B29" s="47"/>
      <c r="C29" s="49"/>
      <c r="D29" s="51"/>
      <c r="E29" s="49">
        <f>C29*D29</f>
        <v>0</v>
      </c>
    </row>
    <row r="30" spans="1:5" ht="13.5" customHeight="1">
      <c r="A30" s="170" t="s">
        <v>201</v>
      </c>
      <c r="B30" s="170"/>
      <c r="C30" s="45" t="s">
        <v>202</v>
      </c>
      <c r="D30" s="45" t="s">
        <v>202</v>
      </c>
      <c r="E30" s="49">
        <f>SUM(E27:E29)</f>
        <v>0</v>
      </c>
    </row>
    <row r="31" spans="1:5">
      <c r="A31" s="54"/>
      <c r="B31" s="54"/>
      <c r="C31" s="54"/>
      <c r="D31" s="54"/>
      <c r="E31" s="54"/>
    </row>
    <row r="32" spans="1:5" ht="25.5" customHeight="1">
      <c r="A32" s="172" t="s">
        <v>238</v>
      </c>
      <c r="B32" s="172"/>
      <c r="C32" s="172"/>
      <c r="D32" s="172"/>
      <c r="E32" s="172"/>
    </row>
    <row r="33" spans="1:5">
      <c r="A33" s="43"/>
      <c r="B33" s="43"/>
      <c r="C33" s="43"/>
      <c r="D33" s="43"/>
      <c r="E33" s="43"/>
    </row>
    <row r="34" spans="1:5" ht="38.25">
      <c r="A34" s="45" t="s">
        <v>30</v>
      </c>
      <c r="B34" s="45" t="s">
        <v>31</v>
      </c>
      <c r="C34" s="45" t="s">
        <v>249</v>
      </c>
      <c r="D34" s="45" t="s">
        <v>250</v>
      </c>
      <c r="E34" s="45" t="s">
        <v>251</v>
      </c>
    </row>
    <row r="35" spans="1:5">
      <c r="A35" s="45">
        <v>1</v>
      </c>
      <c r="B35" s="45">
        <v>2</v>
      </c>
      <c r="C35" s="45">
        <v>3</v>
      </c>
      <c r="D35" s="45">
        <v>4</v>
      </c>
      <c r="E35" s="45">
        <v>5</v>
      </c>
    </row>
    <row r="36" spans="1:5">
      <c r="A36" s="46"/>
      <c r="B36" s="47"/>
      <c r="C36" s="49"/>
      <c r="D36" s="51"/>
      <c r="E36" s="49">
        <f>C36*D36</f>
        <v>0</v>
      </c>
    </row>
    <row r="37" spans="1:5">
      <c r="A37" s="46"/>
      <c r="B37" s="47"/>
      <c r="C37" s="49"/>
      <c r="D37" s="51"/>
      <c r="E37" s="49">
        <f>C37*D37</f>
        <v>0</v>
      </c>
    </row>
    <row r="38" spans="1:5">
      <c r="A38" s="46"/>
      <c r="B38" s="47"/>
      <c r="C38" s="49"/>
      <c r="D38" s="51"/>
      <c r="E38" s="49">
        <f>C38*D38</f>
        <v>0</v>
      </c>
    </row>
    <row r="39" spans="1:5" ht="13.5" customHeight="1">
      <c r="A39" s="170" t="s">
        <v>201</v>
      </c>
      <c r="B39" s="170"/>
      <c r="C39" s="45" t="s">
        <v>202</v>
      </c>
      <c r="D39" s="45" t="s">
        <v>202</v>
      </c>
      <c r="E39" s="49">
        <f>SUM(E36:E38)</f>
        <v>0</v>
      </c>
    </row>
    <row r="41" spans="1:5" ht="25.5" customHeight="1">
      <c r="A41" s="172" t="s">
        <v>239</v>
      </c>
      <c r="B41" s="172"/>
      <c r="C41" s="172"/>
      <c r="D41" s="172"/>
      <c r="E41" s="172"/>
    </row>
    <row r="42" spans="1:5">
      <c r="A42" s="43"/>
      <c r="B42" s="43"/>
      <c r="C42" s="43"/>
      <c r="D42" s="43"/>
      <c r="E42" s="43"/>
    </row>
    <row r="43" spans="1:5" ht="38.25">
      <c r="A43" s="45" t="s">
        <v>30</v>
      </c>
      <c r="B43" s="45" t="s">
        <v>31</v>
      </c>
      <c r="C43" s="45" t="s">
        <v>249</v>
      </c>
      <c r="D43" s="45" t="s">
        <v>250</v>
      </c>
      <c r="E43" s="45" t="s">
        <v>251</v>
      </c>
    </row>
    <row r="44" spans="1:5">
      <c r="A44" s="45">
        <v>1</v>
      </c>
      <c r="B44" s="45">
        <v>2</v>
      </c>
      <c r="C44" s="45">
        <v>3</v>
      </c>
      <c r="D44" s="45">
        <v>4</v>
      </c>
      <c r="E44" s="45">
        <v>5</v>
      </c>
    </row>
    <row r="45" spans="1:5">
      <c r="A45" s="46"/>
      <c r="B45" s="47"/>
      <c r="C45" s="49"/>
      <c r="D45" s="51"/>
      <c r="E45" s="49">
        <f>C45*D45</f>
        <v>0</v>
      </c>
    </row>
    <row r="46" spans="1:5">
      <c r="A46" s="46"/>
      <c r="B46" s="47"/>
      <c r="C46" s="49"/>
      <c r="D46" s="51"/>
      <c r="E46" s="49">
        <f>C46*D46</f>
        <v>0</v>
      </c>
    </row>
    <row r="47" spans="1:5">
      <c r="A47" s="46"/>
      <c r="B47" s="47"/>
      <c r="C47" s="49"/>
      <c r="D47" s="51"/>
      <c r="E47" s="49">
        <f>C47*D47</f>
        <v>0</v>
      </c>
    </row>
    <row r="48" spans="1:5" ht="13.5" customHeight="1">
      <c r="A48" s="170" t="s">
        <v>201</v>
      </c>
      <c r="B48" s="170"/>
      <c r="C48" s="45" t="s">
        <v>202</v>
      </c>
      <c r="D48" s="45" t="s">
        <v>202</v>
      </c>
      <c r="E48" s="49">
        <f>SUM(E45:E47)</f>
        <v>0</v>
      </c>
    </row>
    <row r="49" spans="1:5">
      <c r="A49" s="43"/>
      <c r="B49" s="43"/>
      <c r="C49" s="43"/>
      <c r="D49" s="43"/>
      <c r="E49" s="43"/>
    </row>
    <row r="50" spans="1:5" ht="25.5" customHeight="1">
      <c r="A50" s="172" t="s">
        <v>240</v>
      </c>
      <c r="B50" s="172"/>
      <c r="C50" s="172"/>
      <c r="D50" s="172"/>
      <c r="E50" s="172"/>
    </row>
    <row r="51" spans="1:5">
      <c r="A51" s="43"/>
      <c r="B51" s="43"/>
      <c r="C51" s="43"/>
      <c r="D51" s="43"/>
      <c r="E51" s="43"/>
    </row>
    <row r="52" spans="1:5" ht="38.25">
      <c r="A52" s="45" t="s">
        <v>30</v>
      </c>
      <c r="B52" s="45" t="s">
        <v>31</v>
      </c>
      <c r="C52" s="45" t="s">
        <v>249</v>
      </c>
      <c r="D52" s="45" t="s">
        <v>250</v>
      </c>
      <c r="E52" s="45" t="s">
        <v>251</v>
      </c>
    </row>
    <row r="53" spans="1:5">
      <c r="A53" s="45">
        <v>1</v>
      </c>
      <c r="B53" s="45">
        <v>2</v>
      </c>
      <c r="C53" s="45">
        <v>3</v>
      </c>
      <c r="D53" s="45">
        <v>4</v>
      </c>
      <c r="E53" s="45">
        <v>5</v>
      </c>
    </row>
    <row r="54" spans="1:5">
      <c r="A54" s="46"/>
      <c r="B54" s="47"/>
      <c r="C54" s="49"/>
      <c r="D54" s="51"/>
      <c r="E54" s="49">
        <f>C54*D54</f>
        <v>0</v>
      </c>
    </row>
    <row r="55" spans="1:5">
      <c r="A55" s="46"/>
      <c r="B55" s="47"/>
      <c r="C55" s="49"/>
      <c r="D55" s="51"/>
      <c r="E55" s="49">
        <f>C55*D55</f>
        <v>0</v>
      </c>
    </row>
    <row r="56" spans="1:5">
      <c r="A56" s="46"/>
      <c r="B56" s="47"/>
      <c r="C56" s="49"/>
      <c r="D56" s="51"/>
      <c r="E56" s="49">
        <f>C56*D56</f>
        <v>0</v>
      </c>
    </row>
    <row r="57" spans="1:5" ht="13.5" customHeight="1">
      <c r="A57" s="170" t="s">
        <v>201</v>
      </c>
      <c r="B57" s="170"/>
      <c r="C57" s="45" t="s">
        <v>202</v>
      </c>
      <c r="D57" s="45" t="s">
        <v>202</v>
      </c>
      <c r="E57" s="49">
        <f>SUM(E54:E56)</f>
        <v>0</v>
      </c>
    </row>
    <row r="58" spans="1:5">
      <c r="A58" s="54"/>
      <c r="B58" s="54"/>
      <c r="C58" s="54"/>
      <c r="D58" s="54"/>
      <c r="E58" s="54"/>
    </row>
    <row r="59" spans="1:5" ht="25.5" customHeight="1">
      <c r="A59" s="172" t="s">
        <v>241</v>
      </c>
      <c r="B59" s="172"/>
      <c r="C59" s="172"/>
      <c r="D59" s="172"/>
      <c r="E59" s="172"/>
    </row>
    <row r="60" spans="1:5">
      <c r="A60" s="43"/>
      <c r="B60" s="43"/>
      <c r="C60" s="43"/>
      <c r="D60" s="43"/>
      <c r="E60" s="43"/>
    </row>
    <row r="61" spans="1:5" ht="38.25">
      <c r="A61" s="45" t="s">
        <v>30</v>
      </c>
      <c r="B61" s="45" t="s">
        <v>31</v>
      </c>
      <c r="C61" s="45" t="s">
        <v>249</v>
      </c>
      <c r="D61" s="45" t="s">
        <v>250</v>
      </c>
      <c r="E61" s="45" t="s">
        <v>251</v>
      </c>
    </row>
    <row r="62" spans="1:5">
      <c r="A62" s="45">
        <v>1</v>
      </c>
      <c r="B62" s="45">
        <v>2</v>
      </c>
      <c r="C62" s="45">
        <v>3</v>
      </c>
      <c r="D62" s="45">
        <v>4</v>
      </c>
      <c r="E62" s="45">
        <v>5</v>
      </c>
    </row>
    <row r="63" spans="1:5">
      <c r="A63" s="46"/>
      <c r="B63" s="47"/>
      <c r="C63" s="49"/>
      <c r="D63" s="51"/>
      <c r="E63" s="49">
        <f>C63*D63</f>
        <v>0</v>
      </c>
    </row>
    <row r="64" spans="1:5">
      <c r="A64" s="46"/>
      <c r="B64" s="47"/>
      <c r="C64" s="49"/>
      <c r="D64" s="51"/>
      <c r="E64" s="49">
        <f>C64*D64</f>
        <v>0</v>
      </c>
    </row>
    <row r="65" spans="1:5">
      <c r="A65" s="46"/>
      <c r="B65" s="47"/>
      <c r="C65" s="49"/>
      <c r="D65" s="51"/>
      <c r="E65" s="49">
        <f>C65*D65</f>
        <v>0</v>
      </c>
    </row>
    <row r="66" spans="1:5" ht="13.5" customHeight="1">
      <c r="A66" s="170" t="s">
        <v>201</v>
      </c>
      <c r="B66" s="170"/>
      <c r="C66" s="45" t="s">
        <v>202</v>
      </c>
      <c r="D66" s="45" t="s">
        <v>202</v>
      </c>
      <c r="E66" s="49">
        <f>SUM(E63:E65)</f>
        <v>0</v>
      </c>
    </row>
    <row r="67" spans="1:5">
      <c r="A67" s="54"/>
      <c r="B67" s="54"/>
      <c r="C67" s="54"/>
      <c r="D67" s="54"/>
      <c r="E67" s="54"/>
    </row>
    <row r="68" spans="1:5" ht="25.5" customHeight="1">
      <c r="A68" s="172" t="s">
        <v>242</v>
      </c>
      <c r="B68" s="172"/>
      <c r="C68" s="172"/>
      <c r="D68" s="172"/>
      <c r="E68" s="172"/>
    </row>
    <row r="69" spans="1:5">
      <c r="A69" s="43"/>
      <c r="B69" s="43"/>
      <c r="C69" s="43"/>
      <c r="D69" s="43"/>
      <c r="E69" s="43"/>
    </row>
    <row r="70" spans="1:5" ht="38.25">
      <c r="A70" s="45" t="s">
        <v>30</v>
      </c>
      <c r="B70" s="45" t="s">
        <v>31</v>
      </c>
      <c r="C70" s="45" t="s">
        <v>249</v>
      </c>
      <c r="D70" s="45" t="s">
        <v>250</v>
      </c>
      <c r="E70" s="45" t="s">
        <v>251</v>
      </c>
    </row>
    <row r="71" spans="1:5">
      <c r="A71" s="45">
        <v>1</v>
      </c>
      <c r="B71" s="45">
        <v>2</v>
      </c>
      <c r="C71" s="45">
        <v>3</v>
      </c>
      <c r="D71" s="45">
        <v>4</v>
      </c>
      <c r="E71" s="45">
        <v>5</v>
      </c>
    </row>
    <row r="72" spans="1:5">
      <c r="A72" s="46"/>
      <c r="B72" s="47"/>
      <c r="C72" s="49"/>
      <c r="D72" s="51"/>
      <c r="E72" s="49">
        <f>C72*D72</f>
        <v>0</v>
      </c>
    </row>
    <row r="73" spans="1:5">
      <c r="A73" s="46"/>
      <c r="B73" s="47"/>
      <c r="C73" s="49"/>
      <c r="D73" s="51"/>
      <c r="E73" s="49">
        <f>C73*D73</f>
        <v>0</v>
      </c>
    </row>
    <row r="74" spans="1:5">
      <c r="A74" s="46"/>
      <c r="B74" s="47"/>
      <c r="C74" s="49"/>
      <c r="D74" s="51"/>
      <c r="E74" s="49">
        <f>C74*D74</f>
        <v>0</v>
      </c>
    </row>
    <row r="75" spans="1:5" ht="13.5" customHeight="1">
      <c r="A75" s="170" t="s">
        <v>201</v>
      </c>
      <c r="B75" s="170"/>
      <c r="C75" s="45" t="s">
        <v>202</v>
      </c>
      <c r="D75" s="45" t="s">
        <v>202</v>
      </c>
      <c r="E75" s="49">
        <f>SUM(E72:E74)</f>
        <v>0</v>
      </c>
    </row>
    <row r="77" spans="1:5" ht="25.5" customHeight="1">
      <c r="A77" s="172" t="s">
        <v>243</v>
      </c>
      <c r="B77" s="172"/>
      <c r="C77" s="172"/>
      <c r="D77" s="172"/>
      <c r="E77" s="172"/>
    </row>
    <row r="78" spans="1:5">
      <c r="A78" s="43"/>
      <c r="B78" s="43"/>
      <c r="C78" s="43"/>
      <c r="D78" s="43"/>
      <c r="E78" s="43"/>
    </row>
    <row r="79" spans="1:5" ht="38.25">
      <c r="A79" s="45" t="s">
        <v>30</v>
      </c>
      <c r="B79" s="45" t="s">
        <v>31</v>
      </c>
      <c r="C79" s="45" t="s">
        <v>249</v>
      </c>
      <c r="D79" s="45" t="s">
        <v>250</v>
      </c>
      <c r="E79" s="45" t="s">
        <v>251</v>
      </c>
    </row>
    <row r="80" spans="1:5">
      <c r="A80" s="45">
        <v>1</v>
      </c>
      <c r="B80" s="45">
        <v>2</v>
      </c>
      <c r="C80" s="45">
        <v>3</v>
      </c>
      <c r="D80" s="45">
        <v>4</v>
      </c>
      <c r="E80" s="45">
        <v>5</v>
      </c>
    </row>
    <row r="81" spans="1:5">
      <c r="A81" s="46"/>
      <c r="B81" s="47"/>
      <c r="C81" s="49"/>
      <c r="D81" s="51"/>
      <c r="E81" s="49">
        <f>C81*D81</f>
        <v>0</v>
      </c>
    </row>
    <row r="82" spans="1:5">
      <c r="A82" s="46"/>
      <c r="B82" s="47"/>
      <c r="C82" s="49"/>
      <c r="D82" s="51"/>
      <c r="E82" s="49">
        <f>C82*D82</f>
        <v>0</v>
      </c>
    </row>
    <row r="83" spans="1:5">
      <c r="A83" s="46"/>
      <c r="B83" s="47"/>
      <c r="C83" s="49"/>
      <c r="D83" s="51"/>
      <c r="E83" s="49">
        <f>C83*D83</f>
        <v>0</v>
      </c>
    </row>
    <row r="84" spans="1:5" ht="13.5" customHeight="1">
      <c r="A84" s="170" t="s">
        <v>201</v>
      </c>
      <c r="B84" s="170"/>
      <c r="C84" s="45" t="s">
        <v>202</v>
      </c>
      <c r="D84" s="45" t="s">
        <v>202</v>
      </c>
      <c r="E84" s="49">
        <f>SUM(E81:E83)</f>
        <v>0</v>
      </c>
    </row>
    <row r="85" spans="1:5">
      <c r="A85" s="43"/>
      <c r="B85" s="43"/>
      <c r="C85" s="43"/>
      <c r="D85" s="43"/>
      <c r="E85" s="43"/>
    </row>
    <row r="86" spans="1:5" ht="25.5" customHeight="1">
      <c r="A86" s="172" t="s">
        <v>244</v>
      </c>
      <c r="B86" s="172"/>
      <c r="C86" s="172"/>
      <c r="D86" s="172"/>
      <c r="E86" s="172"/>
    </row>
    <row r="87" spans="1:5">
      <c r="A87" s="43"/>
      <c r="B87" s="43"/>
      <c r="C87" s="43"/>
      <c r="D87" s="43"/>
      <c r="E87" s="43"/>
    </row>
    <row r="88" spans="1:5" ht="38.25">
      <c r="A88" s="45" t="s">
        <v>30</v>
      </c>
      <c r="B88" s="45" t="s">
        <v>31</v>
      </c>
      <c r="C88" s="45" t="s">
        <v>249</v>
      </c>
      <c r="D88" s="45" t="s">
        <v>250</v>
      </c>
      <c r="E88" s="45" t="s">
        <v>251</v>
      </c>
    </row>
    <row r="89" spans="1:5">
      <c r="A89" s="45">
        <v>1</v>
      </c>
      <c r="B89" s="45">
        <v>2</v>
      </c>
      <c r="C89" s="45">
        <v>3</v>
      </c>
      <c r="D89" s="45">
        <v>4</v>
      </c>
      <c r="E89" s="45">
        <v>5</v>
      </c>
    </row>
    <row r="90" spans="1:5">
      <c r="A90" s="46"/>
      <c r="B90" s="47"/>
      <c r="C90" s="49"/>
      <c r="D90" s="51"/>
      <c r="E90" s="49">
        <f>C90*D90</f>
        <v>0</v>
      </c>
    </row>
    <row r="91" spans="1:5">
      <c r="A91" s="46"/>
      <c r="B91" s="47"/>
      <c r="C91" s="49"/>
      <c r="D91" s="51"/>
      <c r="E91" s="49">
        <f>C91*D91</f>
        <v>0</v>
      </c>
    </row>
    <row r="92" spans="1:5">
      <c r="A92" s="46"/>
      <c r="B92" s="47"/>
      <c r="C92" s="49"/>
      <c r="D92" s="51"/>
      <c r="E92" s="49">
        <f>C92*D92</f>
        <v>0</v>
      </c>
    </row>
    <row r="93" spans="1:5" ht="13.5" customHeight="1">
      <c r="A93" s="170" t="s">
        <v>201</v>
      </c>
      <c r="B93" s="170"/>
      <c r="C93" s="45" t="s">
        <v>202</v>
      </c>
      <c r="D93" s="45" t="s">
        <v>202</v>
      </c>
      <c r="E93" s="49">
        <f>SUM(E90:E92)</f>
        <v>0</v>
      </c>
    </row>
    <row r="94" spans="1:5">
      <c r="A94" s="54"/>
      <c r="B94" s="54"/>
      <c r="C94" s="54"/>
      <c r="D94" s="54"/>
      <c r="E94" s="54"/>
    </row>
    <row r="95" spans="1:5" ht="25.5" customHeight="1">
      <c r="A95" s="172" t="s">
        <v>245</v>
      </c>
      <c r="B95" s="172"/>
      <c r="C95" s="172"/>
      <c r="D95" s="172"/>
      <c r="E95" s="172"/>
    </row>
    <row r="96" spans="1:5">
      <c r="A96" s="43"/>
      <c r="B96" s="43"/>
      <c r="C96" s="43"/>
      <c r="D96" s="43"/>
      <c r="E96" s="43"/>
    </row>
    <row r="97" spans="1:5" ht="38.25">
      <c r="A97" s="45" t="s">
        <v>30</v>
      </c>
      <c r="B97" s="45" t="s">
        <v>31</v>
      </c>
      <c r="C97" s="45" t="s">
        <v>249</v>
      </c>
      <c r="D97" s="45" t="s">
        <v>250</v>
      </c>
      <c r="E97" s="45" t="s">
        <v>251</v>
      </c>
    </row>
    <row r="98" spans="1:5">
      <c r="A98" s="45">
        <v>1</v>
      </c>
      <c r="B98" s="45">
        <v>2</v>
      </c>
      <c r="C98" s="45">
        <v>3</v>
      </c>
      <c r="D98" s="45">
        <v>4</v>
      </c>
      <c r="E98" s="45">
        <v>5</v>
      </c>
    </row>
    <row r="99" spans="1:5">
      <c r="A99" s="46"/>
      <c r="B99" s="47"/>
      <c r="C99" s="49"/>
      <c r="D99" s="51"/>
      <c r="E99" s="49">
        <f>C99*D99</f>
        <v>0</v>
      </c>
    </row>
    <row r="100" spans="1:5">
      <c r="A100" s="46"/>
      <c r="B100" s="47"/>
      <c r="C100" s="49"/>
      <c r="D100" s="51"/>
      <c r="E100" s="49">
        <f>C100*D100</f>
        <v>0</v>
      </c>
    </row>
    <row r="101" spans="1:5">
      <c r="A101" s="46"/>
      <c r="B101" s="47"/>
      <c r="C101" s="49"/>
      <c r="D101" s="51"/>
      <c r="E101" s="49">
        <f>C101*D101</f>
        <v>0</v>
      </c>
    </row>
    <row r="102" spans="1:5" ht="13.5" customHeight="1">
      <c r="A102" s="170" t="s">
        <v>201</v>
      </c>
      <c r="B102" s="170"/>
      <c r="C102" s="45" t="s">
        <v>202</v>
      </c>
      <c r="D102" s="45" t="s">
        <v>202</v>
      </c>
      <c r="E102" s="49">
        <f>SUM(E99:E101)</f>
        <v>0</v>
      </c>
    </row>
    <row r="103" spans="1:5">
      <c r="A103" s="54"/>
      <c r="B103" s="54"/>
      <c r="C103" s="54"/>
      <c r="D103" s="54"/>
      <c r="E103" s="54"/>
    </row>
    <row r="104" spans="1:5" ht="25.5" customHeight="1">
      <c r="A104" s="172" t="s">
        <v>246</v>
      </c>
      <c r="B104" s="172"/>
      <c r="C104" s="172"/>
      <c r="D104" s="172"/>
      <c r="E104" s="172"/>
    </row>
    <row r="105" spans="1:5">
      <c r="A105" s="43"/>
      <c r="B105" s="43"/>
      <c r="C105" s="43"/>
      <c r="D105" s="43"/>
      <c r="E105" s="43"/>
    </row>
    <row r="106" spans="1:5" ht="38.25">
      <c r="A106" s="45" t="s">
        <v>30</v>
      </c>
      <c r="B106" s="45" t="s">
        <v>31</v>
      </c>
      <c r="C106" s="45" t="s">
        <v>249</v>
      </c>
      <c r="D106" s="45" t="s">
        <v>250</v>
      </c>
      <c r="E106" s="45" t="s">
        <v>251</v>
      </c>
    </row>
    <row r="107" spans="1:5">
      <c r="A107" s="45">
        <v>1</v>
      </c>
      <c r="B107" s="45">
        <v>2</v>
      </c>
      <c r="C107" s="45">
        <v>3</v>
      </c>
      <c r="D107" s="45">
        <v>4</v>
      </c>
      <c r="E107" s="45">
        <v>5</v>
      </c>
    </row>
    <row r="108" spans="1:5">
      <c r="A108" s="46"/>
      <c r="B108" s="47"/>
      <c r="C108" s="49"/>
      <c r="D108" s="51"/>
      <c r="E108" s="49">
        <f>C108*D108</f>
        <v>0</v>
      </c>
    </row>
    <row r="109" spans="1:5">
      <c r="A109" s="46"/>
      <c r="B109" s="47"/>
      <c r="C109" s="49"/>
      <c r="D109" s="51"/>
      <c r="E109" s="49">
        <f>C109*D109</f>
        <v>0</v>
      </c>
    </row>
    <row r="110" spans="1:5">
      <c r="A110" s="46"/>
      <c r="B110" s="47"/>
      <c r="C110" s="49"/>
      <c r="D110" s="51"/>
      <c r="E110" s="49">
        <f>C110*D110</f>
        <v>0</v>
      </c>
    </row>
    <row r="111" spans="1:5" ht="13.5" customHeight="1">
      <c r="A111" s="170" t="s">
        <v>201</v>
      </c>
      <c r="B111" s="170"/>
      <c r="C111" s="45" t="s">
        <v>202</v>
      </c>
      <c r="D111" s="45" t="s">
        <v>202</v>
      </c>
      <c r="E111" s="49">
        <f>SUM(E108:E110)</f>
        <v>0</v>
      </c>
    </row>
  </sheetData>
  <mergeCells count="26">
    <mergeCell ref="A1:E1"/>
    <mergeCell ref="A3:E3"/>
    <mergeCell ref="A5:E5"/>
    <mergeCell ref="A12:B12"/>
    <mergeCell ref="A14:E14"/>
    <mergeCell ref="A21:B21"/>
    <mergeCell ref="A23:E23"/>
    <mergeCell ref="A30:B30"/>
    <mergeCell ref="A32:E32"/>
    <mergeCell ref="A39:B39"/>
    <mergeCell ref="A41:E41"/>
    <mergeCell ref="A48:B48"/>
    <mergeCell ref="A50:E50"/>
    <mergeCell ref="A57:B57"/>
    <mergeCell ref="A59:E59"/>
    <mergeCell ref="A66:B66"/>
    <mergeCell ref="A68:E68"/>
    <mergeCell ref="A75:B75"/>
    <mergeCell ref="A77:E77"/>
    <mergeCell ref="A84:B84"/>
    <mergeCell ref="A111:B111"/>
    <mergeCell ref="A86:E86"/>
    <mergeCell ref="A93:B93"/>
    <mergeCell ref="A95:E95"/>
    <mergeCell ref="A102:B102"/>
    <mergeCell ref="A104:E104"/>
  </mergeCells>
  <pageMargins left="0.39374999999999999" right="0.39374999999999999" top="0.78749999999999998" bottom="0.39374999999999999" header="0.51180555555555496" footer="0.51180555555555496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opLeftCell="A28" zoomScaleNormal="100" workbookViewId="0">
      <selection activeCell="A5" sqref="A5:E5"/>
    </sheetView>
  </sheetViews>
  <sheetFormatPr defaultRowHeight="12.75"/>
  <cols>
    <col min="1" max="1" width="3.85546875" customWidth="1"/>
    <col min="2" max="2" width="47.28515625" customWidth="1"/>
    <col min="3" max="3" width="14" customWidth="1"/>
    <col min="4" max="4" width="11.5703125"/>
    <col min="5" max="5" width="19.85546875" customWidth="1"/>
    <col min="6" max="1025" width="11.5703125"/>
  </cols>
  <sheetData>
    <row r="1" spans="1:7" ht="13.5" customHeight="1">
      <c r="A1" s="172" t="s">
        <v>259</v>
      </c>
      <c r="B1" s="172"/>
      <c r="C1" s="172"/>
      <c r="D1" s="172"/>
      <c r="E1" s="172"/>
      <c r="F1" s="40"/>
      <c r="G1" s="40"/>
    </row>
    <row r="2" spans="1:7">
      <c r="A2" s="43"/>
      <c r="B2" s="43"/>
      <c r="C2" s="43"/>
      <c r="D2" s="43"/>
      <c r="E2" s="43"/>
      <c r="F2" s="40"/>
      <c r="G2" s="40"/>
    </row>
    <row r="3" spans="1:7">
      <c r="A3" s="183" t="s">
        <v>260</v>
      </c>
      <c r="B3" s="183"/>
      <c r="C3" s="183"/>
      <c r="D3" s="183"/>
      <c r="E3" s="183"/>
      <c r="F3" s="40"/>
      <c r="G3" s="40"/>
    </row>
    <row r="4" spans="1:7">
      <c r="A4" s="43"/>
      <c r="B4" s="43"/>
      <c r="C4" s="43"/>
      <c r="D4" s="43"/>
      <c r="E4" s="43"/>
      <c r="F4" s="40"/>
      <c r="G4" s="40"/>
    </row>
    <row r="5" spans="1:7" ht="25.5" customHeight="1">
      <c r="A5" s="181" t="s">
        <v>190</v>
      </c>
      <c r="B5" s="181"/>
      <c r="C5" s="181"/>
      <c r="D5" s="181"/>
      <c r="E5" s="181"/>
      <c r="F5" s="40"/>
      <c r="G5" s="40"/>
    </row>
    <row r="6" spans="1:7">
      <c r="A6" s="43"/>
      <c r="B6" s="43"/>
      <c r="C6" s="43"/>
      <c r="D6" s="43"/>
      <c r="E6" s="43"/>
      <c r="F6" s="40"/>
      <c r="G6" s="40"/>
    </row>
    <row r="7" spans="1:7" ht="38.25">
      <c r="A7" s="45" t="s">
        <v>30</v>
      </c>
      <c r="B7" s="45" t="s">
        <v>31</v>
      </c>
      <c r="C7" s="45" t="s">
        <v>249</v>
      </c>
      <c r="D7" s="45" t="s">
        <v>250</v>
      </c>
      <c r="E7" s="45" t="s">
        <v>251</v>
      </c>
      <c r="F7" s="40"/>
      <c r="G7" s="40"/>
    </row>
    <row r="8" spans="1:7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0"/>
      <c r="G8" s="40"/>
    </row>
    <row r="9" spans="1:7">
      <c r="A9" s="46"/>
      <c r="B9" s="47"/>
      <c r="C9" s="49"/>
      <c r="D9" s="51"/>
      <c r="E9" s="49">
        <f>C9*D9</f>
        <v>0</v>
      </c>
      <c r="F9" s="40"/>
      <c r="G9" s="40"/>
    </row>
    <row r="10" spans="1:7">
      <c r="A10" s="46"/>
      <c r="B10" s="47"/>
      <c r="C10" s="49"/>
      <c r="D10" s="51"/>
      <c r="E10" s="49">
        <f>C10*D10</f>
        <v>0</v>
      </c>
      <c r="F10" s="40"/>
      <c r="G10" s="40"/>
    </row>
    <row r="11" spans="1:7">
      <c r="A11" s="46"/>
      <c r="B11" s="47"/>
      <c r="C11" s="49"/>
      <c r="D11" s="51"/>
      <c r="E11" s="49">
        <f>C11*D11</f>
        <v>0</v>
      </c>
      <c r="F11" s="40"/>
      <c r="G11" s="40"/>
    </row>
    <row r="12" spans="1:7" ht="13.5" customHeight="1">
      <c r="A12" s="170" t="s">
        <v>201</v>
      </c>
      <c r="B12" s="170"/>
      <c r="C12" s="45" t="s">
        <v>202</v>
      </c>
      <c r="D12" s="45" t="s">
        <v>202</v>
      </c>
      <c r="E12" s="49">
        <f>SUM(E9:E11)</f>
        <v>0</v>
      </c>
      <c r="F12" s="40"/>
      <c r="G12" s="40"/>
    </row>
    <row r="13" spans="1:7">
      <c r="A13" s="43"/>
      <c r="B13" s="43"/>
      <c r="C13" s="43"/>
      <c r="D13" s="43"/>
      <c r="E13" s="43"/>
      <c r="F13" s="40"/>
      <c r="G13" s="40"/>
    </row>
    <row r="14" spans="1:7" ht="25.5" customHeight="1">
      <c r="A14" s="172" t="s">
        <v>236</v>
      </c>
      <c r="B14" s="172"/>
      <c r="C14" s="172"/>
      <c r="D14" s="172"/>
      <c r="E14" s="172"/>
    </row>
    <row r="15" spans="1:7">
      <c r="A15" s="43"/>
      <c r="B15" s="43"/>
      <c r="C15" s="43"/>
      <c r="D15" s="43"/>
      <c r="E15" s="43"/>
    </row>
    <row r="16" spans="1:7" ht="38.25">
      <c r="A16" s="45" t="s">
        <v>30</v>
      </c>
      <c r="B16" s="45" t="s">
        <v>31</v>
      </c>
      <c r="C16" s="45" t="s">
        <v>249</v>
      </c>
      <c r="D16" s="45" t="s">
        <v>250</v>
      </c>
      <c r="E16" s="45" t="s">
        <v>251</v>
      </c>
    </row>
    <row r="17" spans="1:5">
      <c r="A17" s="45">
        <v>1</v>
      </c>
      <c r="B17" s="45">
        <v>2</v>
      </c>
      <c r="C17" s="45">
        <v>3</v>
      </c>
      <c r="D17" s="45">
        <v>4</v>
      </c>
      <c r="E17" s="45">
        <v>5</v>
      </c>
    </row>
    <row r="18" spans="1:5">
      <c r="A18" s="46"/>
      <c r="B18" s="47"/>
      <c r="C18" s="49"/>
      <c r="D18" s="51"/>
      <c r="E18" s="49">
        <f>C18*D18</f>
        <v>0</v>
      </c>
    </row>
    <row r="19" spans="1:5">
      <c r="A19" s="46"/>
      <c r="B19" s="47"/>
      <c r="C19" s="49"/>
      <c r="D19" s="51"/>
      <c r="E19" s="49">
        <f>C19*D19</f>
        <v>0</v>
      </c>
    </row>
    <row r="20" spans="1:5">
      <c r="A20" s="46"/>
      <c r="B20" s="47"/>
      <c r="C20" s="49"/>
      <c r="D20" s="51"/>
      <c r="E20" s="49">
        <f>C20*D20</f>
        <v>0</v>
      </c>
    </row>
    <row r="21" spans="1:5" ht="13.5" customHeight="1">
      <c r="A21" s="170" t="s">
        <v>201</v>
      </c>
      <c r="B21" s="170"/>
      <c r="C21" s="45" t="s">
        <v>202</v>
      </c>
      <c r="D21" s="45" t="s">
        <v>202</v>
      </c>
      <c r="E21" s="49">
        <f>SUM(E18:E20)</f>
        <v>0</v>
      </c>
    </row>
    <row r="22" spans="1:5">
      <c r="A22" s="54"/>
      <c r="B22" s="54"/>
      <c r="C22" s="54"/>
      <c r="D22" s="54"/>
      <c r="E22" s="54"/>
    </row>
    <row r="23" spans="1:5" ht="13.5" customHeight="1">
      <c r="A23" s="172" t="s">
        <v>261</v>
      </c>
      <c r="B23" s="172"/>
      <c r="C23" s="172"/>
      <c r="D23" s="172"/>
      <c r="E23" s="172"/>
    </row>
    <row r="24" spans="1:5">
      <c r="A24" s="43"/>
      <c r="B24" s="43"/>
      <c r="C24" s="43"/>
      <c r="D24" s="43"/>
      <c r="E24" s="43"/>
    </row>
    <row r="25" spans="1:5" ht="38.25">
      <c r="A25" s="45" t="s">
        <v>30</v>
      </c>
      <c r="B25" s="45" t="s">
        <v>31</v>
      </c>
      <c r="C25" s="45" t="s">
        <v>249</v>
      </c>
      <c r="D25" s="45" t="s">
        <v>250</v>
      </c>
      <c r="E25" s="45" t="s">
        <v>251</v>
      </c>
    </row>
    <row r="26" spans="1:5">
      <c r="A26" s="45">
        <v>1</v>
      </c>
      <c r="B26" s="45">
        <v>2</v>
      </c>
      <c r="C26" s="45">
        <v>3</v>
      </c>
      <c r="D26" s="45">
        <v>4</v>
      </c>
      <c r="E26" s="45">
        <v>5</v>
      </c>
    </row>
    <row r="27" spans="1:5">
      <c r="A27" s="46"/>
      <c r="B27" s="47"/>
      <c r="C27" s="49"/>
      <c r="D27" s="51"/>
      <c r="E27" s="49">
        <f>C27*D27</f>
        <v>0</v>
      </c>
    </row>
    <row r="28" spans="1:5">
      <c r="A28" s="46"/>
      <c r="B28" s="47"/>
      <c r="C28" s="49"/>
      <c r="D28" s="51"/>
      <c r="E28" s="49">
        <f>C28*D28</f>
        <v>0</v>
      </c>
    </row>
    <row r="29" spans="1:5">
      <c r="A29" s="46"/>
      <c r="B29" s="47"/>
      <c r="C29" s="49"/>
      <c r="D29" s="51"/>
      <c r="E29" s="49">
        <f>C29*D29</f>
        <v>0</v>
      </c>
    </row>
    <row r="30" spans="1:5" ht="13.5" customHeight="1">
      <c r="A30" s="170" t="s">
        <v>201</v>
      </c>
      <c r="B30" s="170"/>
      <c r="C30" s="45" t="s">
        <v>202</v>
      </c>
      <c r="D30" s="45" t="s">
        <v>202</v>
      </c>
      <c r="E30" s="49">
        <f>SUM(E27:E29)</f>
        <v>0</v>
      </c>
    </row>
    <row r="31" spans="1:5">
      <c r="A31" s="54"/>
      <c r="B31" s="54"/>
      <c r="C31" s="54"/>
      <c r="D31" s="54"/>
      <c r="E31" s="54"/>
    </row>
    <row r="32" spans="1:5" ht="13.5" customHeight="1">
      <c r="A32" s="172" t="s">
        <v>262</v>
      </c>
      <c r="B32" s="172"/>
      <c r="C32" s="172"/>
      <c r="D32" s="172"/>
      <c r="E32" s="172"/>
    </row>
    <row r="33" spans="1:5">
      <c r="A33" s="43"/>
      <c r="B33" s="43"/>
      <c r="C33" s="43"/>
      <c r="D33" s="43"/>
      <c r="E33" s="43"/>
    </row>
    <row r="34" spans="1:5" ht="38.25">
      <c r="A34" s="45" t="s">
        <v>30</v>
      </c>
      <c r="B34" s="45" t="s">
        <v>31</v>
      </c>
      <c r="C34" s="45" t="s">
        <v>249</v>
      </c>
      <c r="D34" s="45" t="s">
        <v>250</v>
      </c>
      <c r="E34" s="45" t="s">
        <v>251</v>
      </c>
    </row>
    <row r="35" spans="1:5">
      <c r="A35" s="45">
        <v>1</v>
      </c>
      <c r="B35" s="45">
        <v>2</v>
      </c>
      <c r="C35" s="45">
        <v>3</v>
      </c>
      <c r="D35" s="45">
        <v>4</v>
      </c>
      <c r="E35" s="45">
        <v>5</v>
      </c>
    </row>
    <row r="36" spans="1:5">
      <c r="A36" s="46"/>
      <c r="B36" s="47"/>
      <c r="C36" s="49"/>
      <c r="D36" s="51"/>
      <c r="E36" s="49">
        <f>C36*D36</f>
        <v>0</v>
      </c>
    </row>
    <row r="37" spans="1:5">
      <c r="A37" s="46"/>
      <c r="B37" s="47"/>
      <c r="C37" s="49"/>
      <c r="D37" s="51"/>
      <c r="E37" s="49">
        <f>C37*D37</f>
        <v>0</v>
      </c>
    </row>
    <row r="38" spans="1:5">
      <c r="A38" s="46"/>
      <c r="B38" s="47"/>
      <c r="C38" s="49"/>
      <c r="D38" s="51"/>
      <c r="E38" s="49">
        <f>C38*D38</f>
        <v>0</v>
      </c>
    </row>
    <row r="39" spans="1:5" ht="13.5" customHeight="1">
      <c r="A39" s="170" t="s">
        <v>201</v>
      </c>
      <c r="B39" s="170"/>
      <c r="C39" s="45" t="s">
        <v>202</v>
      </c>
      <c r="D39" s="45" t="s">
        <v>202</v>
      </c>
      <c r="E39" s="49">
        <f>SUM(E36:E38)</f>
        <v>0</v>
      </c>
    </row>
    <row r="40" spans="1:5">
      <c r="A40" s="54"/>
      <c r="B40" s="54"/>
      <c r="C40" s="54"/>
      <c r="D40" s="54"/>
      <c r="E40" s="54"/>
    </row>
    <row r="41" spans="1:5" ht="25.5" customHeight="1">
      <c r="A41" s="172" t="s">
        <v>263</v>
      </c>
      <c r="B41" s="172"/>
      <c r="C41" s="172"/>
      <c r="D41" s="172"/>
      <c r="E41" s="172"/>
    </row>
    <row r="42" spans="1:5">
      <c r="A42" s="43"/>
      <c r="B42" s="43"/>
      <c r="C42" s="43"/>
      <c r="D42" s="43"/>
      <c r="E42" s="43"/>
    </row>
    <row r="43" spans="1:5" ht="38.25">
      <c r="A43" s="45" t="s">
        <v>30</v>
      </c>
      <c r="B43" s="45" t="s">
        <v>31</v>
      </c>
      <c r="C43" s="45" t="s">
        <v>249</v>
      </c>
      <c r="D43" s="45" t="s">
        <v>250</v>
      </c>
      <c r="E43" s="45" t="s">
        <v>251</v>
      </c>
    </row>
    <row r="44" spans="1:5">
      <c r="A44" s="45">
        <v>1</v>
      </c>
      <c r="B44" s="45">
        <v>2</v>
      </c>
      <c r="C44" s="45">
        <v>3</v>
      </c>
      <c r="D44" s="45">
        <v>4</v>
      </c>
      <c r="E44" s="45">
        <v>5</v>
      </c>
    </row>
    <row r="45" spans="1:5">
      <c r="A45" s="46"/>
      <c r="B45" s="47"/>
      <c r="C45" s="49"/>
      <c r="D45" s="51"/>
      <c r="E45" s="49">
        <f>C45*D45</f>
        <v>0</v>
      </c>
    </row>
    <row r="46" spans="1:5">
      <c r="A46" s="46"/>
      <c r="B46" s="47"/>
      <c r="C46" s="49"/>
      <c r="D46" s="51"/>
      <c r="E46" s="49">
        <f>C46*D46</f>
        <v>0</v>
      </c>
    </row>
    <row r="47" spans="1:5">
      <c r="A47" s="46"/>
      <c r="B47" s="47"/>
      <c r="C47" s="49"/>
      <c r="D47" s="51"/>
      <c r="E47" s="49">
        <f>C47*D47</f>
        <v>0</v>
      </c>
    </row>
    <row r="48" spans="1:5" ht="13.5" customHeight="1">
      <c r="A48" s="170" t="s">
        <v>201</v>
      </c>
      <c r="B48" s="170"/>
      <c r="C48" s="45" t="s">
        <v>202</v>
      </c>
      <c r="D48" s="45" t="s">
        <v>202</v>
      </c>
      <c r="E48" s="49">
        <f>SUM(E45:E47)</f>
        <v>0</v>
      </c>
    </row>
    <row r="50" spans="1:5" ht="25.5" customHeight="1">
      <c r="A50" s="172" t="s">
        <v>239</v>
      </c>
      <c r="B50" s="172"/>
      <c r="C50" s="172"/>
      <c r="D50" s="172"/>
      <c r="E50" s="172"/>
    </row>
    <row r="51" spans="1:5">
      <c r="A51" s="43"/>
      <c r="B51" s="43"/>
      <c r="C51" s="43"/>
      <c r="D51" s="43"/>
      <c r="E51" s="43"/>
    </row>
    <row r="52" spans="1:5" ht="38.25">
      <c r="A52" s="45" t="s">
        <v>30</v>
      </c>
      <c r="B52" s="45" t="s">
        <v>31</v>
      </c>
      <c r="C52" s="45" t="s">
        <v>249</v>
      </c>
      <c r="D52" s="45" t="s">
        <v>250</v>
      </c>
      <c r="E52" s="45" t="s">
        <v>251</v>
      </c>
    </row>
    <row r="53" spans="1:5">
      <c r="A53" s="45">
        <v>1</v>
      </c>
      <c r="B53" s="45">
        <v>2</v>
      </c>
      <c r="C53" s="45">
        <v>3</v>
      </c>
      <c r="D53" s="45">
        <v>4</v>
      </c>
      <c r="E53" s="45">
        <v>5</v>
      </c>
    </row>
    <row r="54" spans="1:5">
      <c r="A54" s="46"/>
      <c r="B54" s="47"/>
      <c r="C54" s="49"/>
      <c r="D54" s="51"/>
      <c r="E54" s="49">
        <f>C54*D54</f>
        <v>0</v>
      </c>
    </row>
    <row r="55" spans="1:5">
      <c r="A55" s="46"/>
      <c r="B55" s="47"/>
      <c r="C55" s="49"/>
      <c r="D55" s="51"/>
      <c r="E55" s="49">
        <f>C55*D55</f>
        <v>0</v>
      </c>
    </row>
    <row r="56" spans="1:5">
      <c r="A56" s="46"/>
      <c r="B56" s="47"/>
      <c r="C56" s="49"/>
      <c r="D56" s="51"/>
      <c r="E56" s="49">
        <f>C56*D56</f>
        <v>0</v>
      </c>
    </row>
    <row r="57" spans="1:5" ht="13.5" customHeight="1">
      <c r="A57" s="170" t="s">
        <v>201</v>
      </c>
      <c r="B57" s="170"/>
      <c r="C57" s="45" t="s">
        <v>202</v>
      </c>
      <c r="D57" s="45" t="s">
        <v>202</v>
      </c>
      <c r="E57" s="49">
        <f>SUM(E54:E56)</f>
        <v>0</v>
      </c>
    </row>
    <row r="58" spans="1:5">
      <c r="A58" s="43"/>
      <c r="B58" s="43"/>
      <c r="C58" s="43"/>
      <c r="D58" s="43"/>
      <c r="E58" s="43"/>
    </row>
    <row r="59" spans="1:5" ht="25.5" customHeight="1">
      <c r="A59" s="172" t="s">
        <v>240</v>
      </c>
      <c r="B59" s="172"/>
      <c r="C59" s="172"/>
      <c r="D59" s="172"/>
      <c r="E59" s="172"/>
    </row>
    <row r="60" spans="1:5">
      <c r="A60" s="43"/>
      <c r="B60" s="43"/>
      <c r="C60" s="43"/>
      <c r="D60" s="43"/>
      <c r="E60" s="43"/>
    </row>
    <row r="61" spans="1:5" ht="38.25">
      <c r="A61" s="45" t="s">
        <v>30</v>
      </c>
      <c r="B61" s="45" t="s">
        <v>31</v>
      </c>
      <c r="C61" s="45" t="s">
        <v>249</v>
      </c>
      <c r="D61" s="45" t="s">
        <v>250</v>
      </c>
      <c r="E61" s="45" t="s">
        <v>251</v>
      </c>
    </row>
    <row r="62" spans="1:5">
      <c r="A62" s="45">
        <v>1</v>
      </c>
      <c r="B62" s="45">
        <v>2</v>
      </c>
      <c r="C62" s="45">
        <v>3</v>
      </c>
      <c r="D62" s="45">
        <v>4</v>
      </c>
      <c r="E62" s="45">
        <v>5</v>
      </c>
    </row>
    <row r="63" spans="1:5">
      <c r="A63" s="46"/>
      <c r="B63" s="47"/>
      <c r="C63" s="49"/>
      <c r="D63" s="51"/>
      <c r="E63" s="49">
        <f>C63*D63</f>
        <v>0</v>
      </c>
    </row>
    <row r="64" spans="1:5">
      <c r="A64" s="46"/>
      <c r="B64" s="47"/>
      <c r="C64" s="49"/>
      <c r="D64" s="51"/>
      <c r="E64" s="49">
        <f>C64*D64</f>
        <v>0</v>
      </c>
    </row>
    <row r="65" spans="1:5">
      <c r="A65" s="46"/>
      <c r="B65" s="47"/>
      <c r="C65" s="49"/>
      <c r="D65" s="51"/>
      <c r="E65" s="49">
        <f>C65*D65</f>
        <v>0</v>
      </c>
    </row>
    <row r="66" spans="1:5" ht="13.5" customHeight="1">
      <c r="A66" s="170" t="s">
        <v>201</v>
      </c>
      <c r="B66" s="170"/>
      <c r="C66" s="45" t="s">
        <v>202</v>
      </c>
      <c r="D66" s="45" t="s">
        <v>202</v>
      </c>
      <c r="E66" s="49">
        <f>SUM(E63:E65)</f>
        <v>0</v>
      </c>
    </row>
    <row r="67" spans="1:5">
      <c r="A67" s="54"/>
      <c r="B67" s="54"/>
      <c r="C67" s="54"/>
      <c r="D67" s="54"/>
      <c r="E67" s="54"/>
    </row>
    <row r="68" spans="1:5" ht="13.5" customHeight="1">
      <c r="A68" s="172" t="s">
        <v>264</v>
      </c>
      <c r="B68" s="172"/>
      <c r="C68" s="172"/>
      <c r="D68" s="172"/>
      <c r="E68" s="172"/>
    </row>
    <row r="69" spans="1:5">
      <c r="A69" s="43"/>
      <c r="B69" s="43"/>
      <c r="C69" s="43"/>
      <c r="D69" s="43"/>
      <c r="E69" s="43"/>
    </row>
    <row r="70" spans="1:5" ht="38.25">
      <c r="A70" s="45" t="s">
        <v>30</v>
      </c>
      <c r="B70" s="45" t="s">
        <v>31</v>
      </c>
      <c r="C70" s="45" t="s">
        <v>249</v>
      </c>
      <c r="D70" s="45" t="s">
        <v>250</v>
      </c>
      <c r="E70" s="45" t="s">
        <v>251</v>
      </c>
    </row>
    <row r="71" spans="1:5">
      <c r="A71" s="45">
        <v>1</v>
      </c>
      <c r="B71" s="45">
        <v>2</v>
      </c>
      <c r="C71" s="45">
        <v>3</v>
      </c>
      <c r="D71" s="45">
        <v>4</v>
      </c>
      <c r="E71" s="45">
        <v>5</v>
      </c>
    </row>
    <row r="72" spans="1:5">
      <c r="A72" s="46"/>
      <c r="B72" s="47"/>
      <c r="C72" s="49"/>
      <c r="D72" s="51"/>
      <c r="E72" s="49">
        <f>C72*D72</f>
        <v>0</v>
      </c>
    </row>
    <row r="73" spans="1:5">
      <c r="A73" s="46"/>
      <c r="B73" s="47"/>
      <c r="C73" s="49"/>
      <c r="D73" s="51"/>
      <c r="E73" s="49">
        <f>C73*D73</f>
        <v>0</v>
      </c>
    </row>
    <row r="74" spans="1:5">
      <c r="A74" s="46"/>
      <c r="B74" s="47"/>
      <c r="C74" s="49"/>
      <c r="D74" s="51"/>
      <c r="E74" s="49">
        <f>C74*D74</f>
        <v>0</v>
      </c>
    </row>
    <row r="75" spans="1:5" ht="13.5" customHeight="1">
      <c r="A75" s="170" t="s">
        <v>201</v>
      </c>
      <c r="B75" s="170"/>
      <c r="C75" s="45" t="s">
        <v>202</v>
      </c>
      <c r="D75" s="45" t="s">
        <v>202</v>
      </c>
      <c r="E75" s="49">
        <f>SUM(E72:E74)</f>
        <v>0</v>
      </c>
    </row>
    <row r="76" spans="1:5">
      <c r="A76" s="54"/>
      <c r="B76" s="54"/>
      <c r="C76" s="54"/>
      <c r="D76" s="54"/>
      <c r="E76" s="54"/>
    </row>
    <row r="77" spans="1:5" ht="25.5" customHeight="1">
      <c r="A77" s="172" t="s">
        <v>265</v>
      </c>
      <c r="B77" s="172"/>
      <c r="C77" s="172"/>
      <c r="D77" s="172"/>
      <c r="E77" s="172"/>
    </row>
    <row r="78" spans="1:5">
      <c r="A78" s="43"/>
      <c r="B78" s="43"/>
      <c r="C78" s="43"/>
      <c r="D78" s="43"/>
      <c r="E78" s="43"/>
    </row>
    <row r="79" spans="1:5" ht="38.25">
      <c r="A79" s="45" t="s">
        <v>30</v>
      </c>
      <c r="B79" s="45" t="s">
        <v>31</v>
      </c>
      <c r="C79" s="45" t="s">
        <v>249</v>
      </c>
      <c r="D79" s="45" t="s">
        <v>250</v>
      </c>
      <c r="E79" s="45" t="s">
        <v>251</v>
      </c>
    </row>
    <row r="80" spans="1:5">
      <c r="A80" s="45">
        <v>1</v>
      </c>
      <c r="B80" s="45">
        <v>2</v>
      </c>
      <c r="C80" s="45">
        <v>3</v>
      </c>
      <c r="D80" s="45">
        <v>4</v>
      </c>
      <c r="E80" s="45">
        <v>5</v>
      </c>
    </row>
    <row r="81" spans="1:5">
      <c r="A81" s="46"/>
      <c r="B81" s="47"/>
      <c r="C81" s="49"/>
      <c r="D81" s="51"/>
      <c r="E81" s="49">
        <f>C81*D81</f>
        <v>0</v>
      </c>
    </row>
    <row r="82" spans="1:5">
      <c r="A82" s="46"/>
      <c r="B82" s="47"/>
      <c r="C82" s="49"/>
      <c r="D82" s="51"/>
      <c r="E82" s="49">
        <f>C82*D82</f>
        <v>0</v>
      </c>
    </row>
    <row r="83" spans="1:5">
      <c r="A83" s="46"/>
      <c r="B83" s="47"/>
      <c r="C83" s="49"/>
      <c r="D83" s="51"/>
      <c r="E83" s="49">
        <f>C83*D83</f>
        <v>0</v>
      </c>
    </row>
    <row r="84" spans="1:5" ht="13.5" customHeight="1">
      <c r="A84" s="170" t="s">
        <v>201</v>
      </c>
      <c r="B84" s="170"/>
      <c r="C84" s="45" t="s">
        <v>202</v>
      </c>
      <c r="D84" s="45" t="s">
        <v>202</v>
      </c>
      <c r="E84" s="49">
        <f>SUM(E81:E83)</f>
        <v>0</v>
      </c>
    </row>
    <row r="85" spans="1:5">
      <c r="A85" s="54"/>
      <c r="B85" s="54"/>
      <c r="C85" s="54"/>
      <c r="D85" s="54"/>
      <c r="E85" s="54"/>
    </row>
    <row r="86" spans="1:5" ht="25.5" customHeight="1">
      <c r="A86" s="172" t="s">
        <v>266</v>
      </c>
      <c r="B86" s="172"/>
      <c r="C86" s="172"/>
      <c r="D86" s="172"/>
      <c r="E86" s="172"/>
    </row>
    <row r="87" spans="1:5">
      <c r="A87" s="43"/>
      <c r="B87" s="43"/>
      <c r="C87" s="43"/>
      <c r="D87" s="43"/>
      <c r="E87" s="43"/>
    </row>
    <row r="88" spans="1:5" ht="38.25">
      <c r="A88" s="45" t="s">
        <v>30</v>
      </c>
      <c r="B88" s="45" t="s">
        <v>31</v>
      </c>
      <c r="C88" s="45" t="s">
        <v>249</v>
      </c>
      <c r="D88" s="45" t="s">
        <v>250</v>
      </c>
      <c r="E88" s="45" t="s">
        <v>251</v>
      </c>
    </row>
    <row r="89" spans="1:5">
      <c r="A89" s="45">
        <v>1</v>
      </c>
      <c r="B89" s="45">
        <v>2</v>
      </c>
      <c r="C89" s="45">
        <v>3</v>
      </c>
      <c r="D89" s="45">
        <v>4</v>
      </c>
      <c r="E89" s="45">
        <v>5</v>
      </c>
    </row>
    <row r="90" spans="1:5">
      <c r="A90" s="46"/>
      <c r="B90" s="47"/>
      <c r="C90" s="49"/>
      <c r="D90" s="51"/>
      <c r="E90" s="49">
        <f>C90*D90</f>
        <v>0</v>
      </c>
    </row>
    <row r="91" spans="1:5">
      <c r="A91" s="46"/>
      <c r="B91" s="47"/>
      <c r="C91" s="49"/>
      <c r="D91" s="51"/>
      <c r="E91" s="49">
        <f>C91*D91</f>
        <v>0</v>
      </c>
    </row>
    <row r="92" spans="1:5">
      <c r="A92" s="46"/>
      <c r="B92" s="47"/>
      <c r="C92" s="49"/>
      <c r="D92" s="51"/>
      <c r="E92" s="49">
        <f>C92*D92</f>
        <v>0</v>
      </c>
    </row>
    <row r="93" spans="1:5" ht="13.5" customHeight="1">
      <c r="A93" s="170" t="s">
        <v>201</v>
      </c>
      <c r="B93" s="170"/>
      <c r="C93" s="45" t="s">
        <v>202</v>
      </c>
      <c r="D93" s="45" t="s">
        <v>202</v>
      </c>
      <c r="E93" s="49">
        <f>SUM(E90:E92)</f>
        <v>0</v>
      </c>
    </row>
    <row r="95" spans="1:5" ht="25.5" customHeight="1">
      <c r="A95" s="172" t="s">
        <v>243</v>
      </c>
      <c r="B95" s="172"/>
      <c r="C95" s="172"/>
      <c r="D95" s="172"/>
      <c r="E95" s="172"/>
    </row>
    <row r="96" spans="1:5">
      <c r="A96" s="43"/>
      <c r="B96" s="43"/>
      <c r="C96" s="43"/>
      <c r="D96" s="43"/>
      <c r="E96" s="43"/>
    </row>
    <row r="97" spans="1:5" ht="38.25">
      <c r="A97" s="45" t="s">
        <v>30</v>
      </c>
      <c r="B97" s="45" t="s">
        <v>31</v>
      </c>
      <c r="C97" s="45" t="s">
        <v>249</v>
      </c>
      <c r="D97" s="45" t="s">
        <v>250</v>
      </c>
      <c r="E97" s="45" t="s">
        <v>251</v>
      </c>
    </row>
    <row r="98" spans="1:5">
      <c r="A98" s="45">
        <v>1</v>
      </c>
      <c r="B98" s="45">
        <v>2</v>
      </c>
      <c r="C98" s="45">
        <v>3</v>
      </c>
      <c r="D98" s="45">
        <v>4</v>
      </c>
      <c r="E98" s="45">
        <v>5</v>
      </c>
    </row>
    <row r="99" spans="1:5">
      <c r="A99" s="46"/>
      <c r="B99" s="47"/>
      <c r="C99" s="49"/>
      <c r="D99" s="51"/>
      <c r="E99" s="49">
        <f>C99*D99</f>
        <v>0</v>
      </c>
    </row>
    <row r="100" spans="1:5">
      <c r="A100" s="46"/>
      <c r="B100" s="47"/>
      <c r="C100" s="49"/>
      <c r="D100" s="51"/>
      <c r="E100" s="49">
        <f>C100*D100</f>
        <v>0</v>
      </c>
    </row>
    <row r="101" spans="1:5">
      <c r="A101" s="46"/>
      <c r="B101" s="47"/>
      <c r="C101" s="49"/>
      <c r="D101" s="51"/>
      <c r="E101" s="49">
        <f>C101*D101</f>
        <v>0</v>
      </c>
    </row>
    <row r="102" spans="1:5" ht="13.5" customHeight="1">
      <c r="A102" s="170" t="s">
        <v>201</v>
      </c>
      <c r="B102" s="170"/>
      <c r="C102" s="45" t="s">
        <v>202</v>
      </c>
      <c r="D102" s="45" t="s">
        <v>202</v>
      </c>
      <c r="E102" s="49">
        <f>SUM(E99:E101)</f>
        <v>0</v>
      </c>
    </row>
    <row r="103" spans="1:5">
      <c r="A103" s="43"/>
      <c r="B103" s="43"/>
      <c r="C103" s="43"/>
      <c r="D103" s="43"/>
      <c r="E103" s="43"/>
    </row>
    <row r="104" spans="1:5" ht="25.5" customHeight="1">
      <c r="A104" s="172" t="s">
        <v>244</v>
      </c>
      <c r="B104" s="172"/>
      <c r="C104" s="172"/>
      <c r="D104" s="172"/>
      <c r="E104" s="172"/>
    </row>
    <row r="105" spans="1:5">
      <c r="A105" s="43"/>
      <c r="B105" s="43"/>
      <c r="C105" s="43"/>
      <c r="D105" s="43"/>
      <c r="E105" s="43"/>
    </row>
    <row r="106" spans="1:5" ht="38.25">
      <c r="A106" s="45" t="s">
        <v>30</v>
      </c>
      <c r="B106" s="45" t="s">
        <v>31</v>
      </c>
      <c r="C106" s="45" t="s">
        <v>249</v>
      </c>
      <c r="D106" s="45" t="s">
        <v>250</v>
      </c>
      <c r="E106" s="45" t="s">
        <v>251</v>
      </c>
    </row>
    <row r="107" spans="1:5">
      <c r="A107" s="45">
        <v>1</v>
      </c>
      <c r="B107" s="45">
        <v>2</v>
      </c>
      <c r="C107" s="45">
        <v>3</v>
      </c>
      <c r="D107" s="45">
        <v>4</v>
      </c>
      <c r="E107" s="45">
        <v>5</v>
      </c>
    </row>
    <row r="108" spans="1:5">
      <c r="A108" s="46"/>
      <c r="B108" s="47"/>
      <c r="C108" s="49"/>
      <c r="D108" s="51"/>
      <c r="E108" s="49">
        <f>C108*D108</f>
        <v>0</v>
      </c>
    </row>
    <row r="109" spans="1:5">
      <c r="A109" s="46"/>
      <c r="B109" s="47"/>
      <c r="C109" s="49"/>
      <c r="D109" s="51"/>
      <c r="E109" s="49">
        <f>C109*D109</f>
        <v>0</v>
      </c>
    </row>
    <row r="110" spans="1:5">
      <c r="A110" s="46"/>
      <c r="B110" s="47"/>
      <c r="C110" s="49"/>
      <c r="D110" s="51"/>
      <c r="E110" s="49">
        <f>C110*D110</f>
        <v>0</v>
      </c>
    </row>
    <row r="111" spans="1:5" ht="13.5" customHeight="1">
      <c r="A111" s="170" t="s">
        <v>201</v>
      </c>
      <c r="B111" s="170"/>
      <c r="C111" s="45" t="s">
        <v>202</v>
      </c>
      <c r="D111" s="45" t="s">
        <v>202</v>
      </c>
      <c r="E111" s="49">
        <f>SUM(E108:E110)</f>
        <v>0</v>
      </c>
    </row>
    <row r="112" spans="1:5">
      <c r="A112" s="54"/>
      <c r="B112" s="54"/>
      <c r="C112" s="54"/>
      <c r="D112" s="54"/>
      <c r="E112" s="54"/>
    </row>
    <row r="113" spans="1:5" ht="13.5" customHeight="1">
      <c r="A113" s="172" t="s">
        <v>267</v>
      </c>
      <c r="B113" s="172"/>
      <c r="C113" s="172"/>
      <c r="D113" s="172"/>
      <c r="E113" s="172"/>
    </row>
    <row r="114" spans="1:5">
      <c r="A114" s="43"/>
      <c r="B114" s="43"/>
      <c r="C114" s="43"/>
      <c r="D114" s="43"/>
      <c r="E114" s="43"/>
    </row>
    <row r="115" spans="1:5" ht="38.25">
      <c r="A115" s="45" t="s">
        <v>30</v>
      </c>
      <c r="B115" s="45" t="s">
        <v>31</v>
      </c>
      <c r="C115" s="45" t="s">
        <v>249</v>
      </c>
      <c r="D115" s="45" t="s">
        <v>250</v>
      </c>
      <c r="E115" s="45" t="s">
        <v>251</v>
      </c>
    </row>
    <row r="116" spans="1:5">
      <c r="A116" s="45">
        <v>1</v>
      </c>
      <c r="B116" s="45">
        <v>2</v>
      </c>
      <c r="C116" s="45">
        <v>3</v>
      </c>
      <c r="D116" s="45">
        <v>4</v>
      </c>
      <c r="E116" s="45">
        <v>5</v>
      </c>
    </row>
    <row r="117" spans="1:5">
      <c r="A117" s="46"/>
      <c r="B117" s="47"/>
      <c r="C117" s="49"/>
      <c r="D117" s="51"/>
      <c r="E117" s="49">
        <f>C117*D117</f>
        <v>0</v>
      </c>
    </row>
    <row r="118" spans="1:5">
      <c r="A118" s="46"/>
      <c r="B118" s="47"/>
      <c r="C118" s="49"/>
      <c r="D118" s="51"/>
      <c r="E118" s="49">
        <f>C118*D118</f>
        <v>0</v>
      </c>
    </row>
    <row r="119" spans="1:5">
      <c r="A119" s="46"/>
      <c r="B119" s="47"/>
      <c r="C119" s="49"/>
      <c r="D119" s="51"/>
      <c r="E119" s="49">
        <f>C119*D119</f>
        <v>0</v>
      </c>
    </row>
    <row r="120" spans="1:5" ht="13.5" customHeight="1">
      <c r="A120" s="170" t="s">
        <v>201</v>
      </c>
      <c r="B120" s="170"/>
      <c r="C120" s="45" t="s">
        <v>202</v>
      </c>
      <c r="D120" s="45" t="s">
        <v>202</v>
      </c>
      <c r="E120" s="49">
        <f>SUM(E117:E119)</f>
        <v>0</v>
      </c>
    </row>
    <row r="121" spans="1:5">
      <c r="A121" s="54"/>
      <c r="B121" s="54"/>
      <c r="C121" s="54"/>
      <c r="D121" s="54"/>
      <c r="E121" s="54"/>
    </row>
    <row r="122" spans="1:5" ht="25.5" customHeight="1">
      <c r="A122" s="172" t="s">
        <v>268</v>
      </c>
      <c r="B122" s="172"/>
      <c r="C122" s="172"/>
      <c r="D122" s="172"/>
      <c r="E122" s="172"/>
    </row>
    <row r="123" spans="1:5">
      <c r="A123" s="43"/>
      <c r="B123" s="43"/>
      <c r="C123" s="43"/>
      <c r="D123" s="43"/>
      <c r="E123" s="43"/>
    </row>
    <row r="124" spans="1:5" ht="38.25">
      <c r="A124" s="45" t="s">
        <v>30</v>
      </c>
      <c r="B124" s="45" t="s">
        <v>31</v>
      </c>
      <c r="C124" s="45" t="s">
        <v>249</v>
      </c>
      <c r="D124" s="45" t="s">
        <v>250</v>
      </c>
      <c r="E124" s="45" t="s">
        <v>251</v>
      </c>
    </row>
    <row r="125" spans="1:5">
      <c r="A125" s="45">
        <v>1</v>
      </c>
      <c r="B125" s="45">
        <v>2</v>
      </c>
      <c r="C125" s="45">
        <v>3</v>
      </c>
      <c r="D125" s="45">
        <v>4</v>
      </c>
      <c r="E125" s="45">
        <v>5</v>
      </c>
    </row>
    <row r="126" spans="1:5">
      <c r="A126" s="46"/>
      <c r="B126" s="47"/>
      <c r="C126" s="49"/>
      <c r="D126" s="51"/>
      <c r="E126" s="49">
        <f>C126*D126</f>
        <v>0</v>
      </c>
    </row>
    <row r="127" spans="1:5">
      <c r="A127" s="46"/>
      <c r="B127" s="47"/>
      <c r="C127" s="49"/>
      <c r="D127" s="51"/>
      <c r="E127" s="49">
        <f>C127*D127</f>
        <v>0</v>
      </c>
    </row>
    <row r="128" spans="1:5">
      <c r="A128" s="46"/>
      <c r="B128" s="47"/>
      <c r="C128" s="49"/>
      <c r="D128" s="51"/>
      <c r="E128" s="49">
        <f>C128*D128</f>
        <v>0</v>
      </c>
    </row>
    <row r="129" spans="1:5" ht="13.5" customHeight="1">
      <c r="A129" s="170" t="s">
        <v>201</v>
      </c>
      <c r="B129" s="170"/>
      <c r="C129" s="45" t="s">
        <v>202</v>
      </c>
      <c r="D129" s="45" t="s">
        <v>202</v>
      </c>
      <c r="E129" s="49">
        <f>SUM(E126:E128)</f>
        <v>0</v>
      </c>
    </row>
    <row r="130" spans="1:5">
      <c r="A130" s="54"/>
      <c r="B130" s="54"/>
      <c r="C130" s="54"/>
      <c r="D130" s="54"/>
      <c r="E130" s="54"/>
    </row>
    <row r="131" spans="1:5" ht="25.5" customHeight="1">
      <c r="A131" s="172" t="s">
        <v>269</v>
      </c>
      <c r="B131" s="172"/>
      <c r="C131" s="172"/>
      <c r="D131" s="172"/>
      <c r="E131" s="172"/>
    </row>
    <row r="132" spans="1:5">
      <c r="A132" s="43"/>
      <c r="B132" s="43"/>
      <c r="C132" s="43"/>
      <c r="D132" s="43"/>
      <c r="E132" s="43"/>
    </row>
    <row r="133" spans="1:5" ht="38.25">
      <c r="A133" s="45" t="s">
        <v>30</v>
      </c>
      <c r="B133" s="45" t="s">
        <v>31</v>
      </c>
      <c r="C133" s="45" t="s">
        <v>249</v>
      </c>
      <c r="D133" s="45" t="s">
        <v>250</v>
      </c>
      <c r="E133" s="45" t="s">
        <v>251</v>
      </c>
    </row>
    <row r="134" spans="1:5">
      <c r="A134" s="45">
        <v>1</v>
      </c>
      <c r="B134" s="45">
        <v>2</v>
      </c>
      <c r="C134" s="45">
        <v>3</v>
      </c>
      <c r="D134" s="45">
        <v>4</v>
      </c>
      <c r="E134" s="45">
        <v>5</v>
      </c>
    </row>
    <row r="135" spans="1:5">
      <c r="A135" s="46"/>
      <c r="B135" s="47"/>
      <c r="C135" s="49"/>
      <c r="D135" s="51"/>
      <c r="E135" s="49">
        <f>C135*D135</f>
        <v>0</v>
      </c>
    </row>
    <row r="136" spans="1:5">
      <c r="A136" s="46"/>
      <c r="B136" s="47"/>
      <c r="C136" s="49"/>
      <c r="D136" s="51"/>
      <c r="E136" s="49">
        <f>C136*D136</f>
        <v>0</v>
      </c>
    </row>
    <row r="137" spans="1:5">
      <c r="A137" s="46"/>
      <c r="B137" s="47"/>
      <c r="C137" s="49"/>
      <c r="D137" s="51"/>
      <c r="E137" s="49">
        <f>C137*D137</f>
        <v>0</v>
      </c>
    </row>
    <row r="138" spans="1:5" ht="13.5" customHeight="1">
      <c r="A138" s="170" t="s">
        <v>201</v>
      </c>
      <c r="B138" s="170"/>
      <c r="C138" s="45" t="s">
        <v>202</v>
      </c>
      <c r="D138" s="45" t="s">
        <v>202</v>
      </c>
      <c r="E138" s="49">
        <f>SUM(E135:E137)</f>
        <v>0</v>
      </c>
    </row>
  </sheetData>
  <mergeCells count="32">
    <mergeCell ref="A1:E1"/>
    <mergeCell ref="A3:E3"/>
    <mergeCell ref="A5:E5"/>
    <mergeCell ref="A12:B12"/>
    <mergeCell ref="A14:E14"/>
    <mergeCell ref="A21:B21"/>
    <mergeCell ref="A23:E23"/>
    <mergeCell ref="A30:B30"/>
    <mergeCell ref="A32:E32"/>
    <mergeCell ref="A39:B39"/>
    <mergeCell ref="A41:E41"/>
    <mergeCell ref="A48:B48"/>
    <mergeCell ref="A50:E50"/>
    <mergeCell ref="A57:B57"/>
    <mergeCell ref="A59:E59"/>
    <mergeCell ref="A66:B66"/>
    <mergeCell ref="A68:E68"/>
    <mergeCell ref="A75:B75"/>
    <mergeCell ref="A77:E77"/>
    <mergeCell ref="A84:B84"/>
    <mergeCell ref="A86:E86"/>
    <mergeCell ref="A93:B93"/>
    <mergeCell ref="A95:E95"/>
    <mergeCell ref="A102:B102"/>
    <mergeCell ref="A104:E104"/>
    <mergeCell ref="A131:E131"/>
    <mergeCell ref="A138:B138"/>
    <mergeCell ref="A111:B111"/>
    <mergeCell ref="A113:E113"/>
    <mergeCell ref="A120:B120"/>
    <mergeCell ref="A122:E122"/>
    <mergeCell ref="A129:B129"/>
  </mergeCells>
  <pageMargins left="0.39374999999999999" right="0.39374999999999999" top="0.78749999999999998" bottom="0.39374999999999999" header="0.51180555555555496" footer="0.51180555555555496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0"/>
  <sheetViews>
    <sheetView topLeftCell="A1013" zoomScaleNormal="100" workbookViewId="0">
      <selection activeCell="L508" sqref="L508:L509"/>
    </sheetView>
  </sheetViews>
  <sheetFormatPr defaultRowHeight="12.75"/>
  <cols>
    <col min="1" max="1" width="3.7109375" customWidth="1"/>
    <col min="2" max="2" width="38.5703125" customWidth="1"/>
    <col min="3" max="3" width="11.5703125"/>
    <col min="4" max="4" width="14.7109375" customWidth="1"/>
    <col min="5" max="5" width="13.85546875" customWidth="1"/>
    <col min="6" max="6" width="14.5703125" customWidth="1"/>
    <col min="7" max="7" width="13.85546875" bestFit="1" customWidth="1"/>
    <col min="8" max="8" width="14.140625" customWidth="1"/>
    <col min="9" max="1025" width="11.5703125"/>
  </cols>
  <sheetData>
    <row r="1" spans="1:7" ht="13.5" customHeight="1">
      <c r="A1" s="186" t="s">
        <v>270</v>
      </c>
      <c r="B1" s="186"/>
      <c r="C1" s="186"/>
      <c r="D1" s="186"/>
      <c r="E1" s="186"/>
      <c r="F1" s="186"/>
      <c r="G1" s="40"/>
    </row>
    <row r="2" spans="1:7">
      <c r="A2" s="40"/>
      <c r="B2" s="40"/>
      <c r="C2" s="40"/>
      <c r="D2" s="40"/>
      <c r="E2" s="40"/>
      <c r="F2" s="40"/>
      <c r="G2" s="40"/>
    </row>
    <row r="3" spans="1:7" ht="13.5" customHeight="1">
      <c r="A3" s="186" t="s">
        <v>271</v>
      </c>
      <c r="B3" s="186"/>
      <c r="C3" s="186"/>
      <c r="D3" s="186"/>
      <c r="E3" s="186"/>
      <c r="F3" s="186"/>
      <c r="G3" s="40"/>
    </row>
    <row r="4" spans="1:7">
      <c r="A4" s="40"/>
      <c r="B4" s="40"/>
      <c r="C4" s="40"/>
      <c r="D4" s="40"/>
      <c r="E4" s="40"/>
      <c r="F4" s="40"/>
      <c r="G4" s="40"/>
    </row>
    <row r="5" spans="1:7" ht="25.5" customHeight="1">
      <c r="A5" s="196" t="s">
        <v>311</v>
      </c>
      <c r="B5" s="196"/>
      <c r="C5" s="196"/>
      <c r="D5" s="196"/>
      <c r="E5" s="196"/>
      <c r="F5" s="196"/>
      <c r="G5" s="40"/>
    </row>
    <row r="6" spans="1:7">
      <c r="A6" s="40"/>
      <c r="B6" s="40"/>
      <c r="C6" s="40"/>
      <c r="D6" s="40"/>
      <c r="E6" s="40"/>
      <c r="F6" s="40"/>
      <c r="G6" s="40"/>
    </row>
    <row r="7" spans="1:7" ht="13.5" customHeight="1">
      <c r="A7" s="186" t="s">
        <v>272</v>
      </c>
      <c r="B7" s="186"/>
      <c r="C7" s="186"/>
      <c r="D7" s="186"/>
      <c r="E7" s="186"/>
      <c r="F7" s="186"/>
      <c r="G7" s="40"/>
    </row>
    <row r="8" spans="1:7">
      <c r="A8" s="40"/>
      <c r="B8" s="40"/>
      <c r="C8" s="40"/>
      <c r="D8" s="40"/>
      <c r="E8" s="40"/>
      <c r="F8" s="40"/>
      <c r="G8" s="40"/>
    </row>
    <row r="9" spans="1:7" ht="38.25">
      <c r="A9" s="45" t="s">
        <v>30</v>
      </c>
      <c r="B9" s="45" t="s">
        <v>204</v>
      </c>
      <c r="C9" s="45" t="s">
        <v>273</v>
      </c>
      <c r="D9" s="45" t="s">
        <v>274</v>
      </c>
      <c r="E9" s="45" t="s">
        <v>275</v>
      </c>
      <c r="F9" s="45" t="s">
        <v>208</v>
      </c>
      <c r="G9" s="40"/>
    </row>
    <row r="10" spans="1:7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0"/>
    </row>
    <row r="11" spans="1:7">
      <c r="A11" s="46"/>
      <c r="B11" s="47"/>
      <c r="C11" s="51"/>
      <c r="D11" s="51"/>
      <c r="E11" s="49"/>
      <c r="F11" s="49">
        <f>C11*D11*E11</f>
        <v>0</v>
      </c>
      <c r="G11" s="40"/>
    </row>
    <row r="12" spans="1:7">
      <c r="A12" s="46"/>
      <c r="B12" s="47"/>
      <c r="C12" s="51"/>
      <c r="D12" s="51"/>
      <c r="E12" s="49"/>
      <c r="F12" s="49">
        <f>C12*D12*E12</f>
        <v>0</v>
      </c>
      <c r="G12" s="40"/>
    </row>
    <row r="13" spans="1:7">
      <c r="A13" s="46"/>
      <c r="B13" s="47"/>
      <c r="C13" s="51"/>
      <c r="D13" s="51"/>
      <c r="E13" s="49"/>
      <c r="F13" s="49">
        <f>C13*D13*E13</f>
        <v>0</v>
      </c>
      <c r="G13" s="40"/>
    </row>
    <row r="14" spans="1:7" ht="13.5" customHeight="1">
      <c r="A14" s="170" t="s">
        <v>201</v>
      </c>
      <c r="B14" s="170"/>
      <c r="C14" s="45" t="s">
        <v>202</v>
      </c>
      <c r="D14" s="45" t="s">
        <v>202</v>
      </c>
      <c r="E14" s="45" t="s">
        <v>202</v>
      </c>
      <c r="F14" s="49">
        <f>SUM(F11:F13)</f>
        <v>0</v>
      </c>
      <c r="G14" s="40"/>
    </row>
    <row r="15" spans="1:7">
      <c r="A15" s="40"/>
      <c r="B15" s="40"/>
      <c r="C15" s="40"/>
      <c r="D15" s="40"/>
      <c r="E15" s="40"/>
      <c r="F15" s="40"/>
      <c r="G15" s="40"/>
    </row>
    <row r="16" spans="1:7" ht="13.5" customHeight="1">
      <c r="A16" s="186" t="s">
        <v>276</v>
      </c>
      <c r="B16" s="186"/>
      <c r="C16" s="186"/>
      <c r="D16" s="186"/>
      <c r="E16" s="186"/>
      <c r="F16" s="186"/>
      <c r="G16" s="40"/>
    </row>
    <row r="17" spans="1:7">
      <c r="A17" s="40"/>
      <c r="B17" s="40"/>
      <c r="C17" s="40"/>
      <c r="D17" s="40"/>
      <c r="E17" s="40"/>
      <c r="F17" s="40"/>
      <c r="G17" s="40"/>
    </row>
    <row r="18" spans="1:7" ht="38.25">
      <c r="A18" s="45" t="s">
        <v>30</v>
      </c>
      <c r="B18" s="45" t="s">
        <v>204</v>
      </c>
      <c r="C18" s="45" t="s">
        <v>277</v>
      </c>
      <c r="D18" s="45" t="s">
        <v>278</v>
      </c>
      <c r="E18" s="45" t="s">
        <v>279</v>
      </c>
      <c r="F18" s="40"/>
      <c r="G18" s="40"/>
    </row>
    <row r="19" spans="1:7">
      <c r="A19" s="45">
        <v>1</v>
      </c>
      <c r="B19" s="45">
        <v>2</v>
      </c>
      <c r="C19" s="45">
        <v>3</v>
      </c>
      <c r="D19" s="45">
        <v>4</v>
      </c>
      <c r="E19" s="45">
        <v>5</v>
      </c>
      <c r="F19" s="40"/>
      <c r="G19" s="40"/>
    </row>
    <row r="20" spans="1:7">
      <c r="A20" s="46"/>
      <c r="B20" s="47"/>
      <c r="C20" s="51"/>
      <c r="D20" s="49"/>
      <c r="E20" s="49">
        <f>C20*D20</f>
        <v>0</v>
      </c>
      <c r="F20" s="40"/>
      <c r="G20" s="40"/>
    </row>
    <row r="21" spans="1:7">
      <c r="A21" s="46"/>
      <c r="B21" s="47"/>
      <c r="C21" s="51"/>
      <c r="D21" s="49"/>
      <c r="E21" s="49">
        <f>C21*D21</f>
        <v>0</v>
      </c>
      <c r="F21" s="40"/>
      <c r="G21" s="40"/>
    </row>
    <row r="22" spans="1:7">
      <c r="A22" s="46"/>
      <c r="B22" s="47"/>
      <c r="C22" s="51"/>
      <c r="D22" s="49"/>
      <c r="E22" s="49">
        <f>C22*D22</f>
        <v>0</v>
      </c>
      <c r="F22" s="40"/>
      <c r="G22" s="40"/>
    </row>
    <row r="23" spans="1:7" ht="13.5" customHeight="1">
      <c r="A23" s="170" t="s">
        <v>201</v>
      </c>
      <c r="B23" s="170"/>
      <c r="C23" s="51">
        <f>SUM(C20:C22)</f>
        <v>0</v>
      </c>
      <c r="D23" s="45" t="s">
        <v>202</v>
      </c>
      <c r="E23" s="49">
        <f>SUM(E20:E22)</f>
        <v>0</v>
      </c>
      <c r="F23" s="40"/>
      <c r="G23" s="40"/>
    </row>
    <row r="24" spans="1:7">
      <c r="A24" s="40"/>
      <c r="B24" s="40"/>
      <c r="C24" s="40"/>
      <c r="D24" s="40"/>
      <c r="E24" s="40"/>
      <c r="F24" s="40"/>
      <c r="G24" s="40"/>
    </row>
    <row r="25" spans="1:7" ht="13.5" customHeight="1">
      <c r="A25" s="186" t="s">
        <v>280</v>
      </c>
      <c r="B25" s="186"/>
      <c r="C25" s="186"/>
      <c r="D25" s="186"/>
      <c r="E25" s="186"/>
      <c r="F25" s="186"/>
      <c r="G25" s="40"/>
    </row>
    <row r="26" spans="1:7">
      <c r="A26" s="40"/>
      <c r="B26" s="40"/>
      <c r="C26" s="40"/>
      <c r="D26" s="40"/>
      <c r="E26" s="40"/>
      <c r="F26" s="40"/>
      <c r="G26" s="40"/>
    </row>
    <row r="27" spans="1:7" ht="38.25">
      <c r="A27" s="45" t="s">
        <v>30</v>
      </c>
      <c r="B27" s="45" t="s">
        <v>31</v>
      </c>
      <c r="C27" s="45" t="s">
        <v>281</v>
      </c>
      <c r="D27" s="45" t="s">
        <v>282</v>
      </c>
      <c r="E27" s="45" t="s">
        <v>283</v>
      </c>
      <c r="F27" s="45" t="s">
        <v>284</v>
      </c>
      <c r="G27" s="40"/>
    </row>
    <row r="28" spans="1:7">
      <c r="A28" s="45">
        <v>1</v>
      </c>
      <c r="B28" s="45">
        <v>2</v>
      </c>
      <c r="C28" s="45">
        <v>3</v>
      </c>
      <c r="D28" s="45">
        <v>4</v>
      </c>
      <c r="E28" s="45">
        <v>5</v>
      </c>
      <c r="F28" s="45">
        <v>6</v>
      </c>
      <c r="G28" s="40"/>
    </row>
    <row r="29" spans="1:7">
      <c r="A29" s="46"/>
      <c r="B29" s="47"/>
      <c r="C29" s="49"/>
      <c r="D29" s="49"/>
      <c r="E29" s="46"/>
      <c r="F29" s="49">
        <f>C29*D29*E29/100</f>
        <v>0</v>
      </c>
      <c r="G29" s="40"/>
    </row>
    <row r="30" spans="1:7">
      <c r="A30" s="46"/>
      <c r="B30" s="47"/>
      <c r="C30" s="49"/>
      <c r="D30" s="49"/>
      <c r="E30" s="46"/>
      <c r="F30" s="49">
        <f>C30*D30*E30/100</f>
        <v>0</v>
      </c>
      <c r="G30" s="40"/>
    </row>
    <row r="31" spans="1:7">
      <c r="A31" s="46"/>
      <c r="B31" s="47"/>
      <c r="C31" s="49"/>
      <c r="D31" s="49"/>
      <c r="E31" s="46"/>
      <c r="F31" s="49">
        <f>C31*D31*E31/100</f>
        <v>0</v>
      </c>
      <c r="G31" s="40"/>
    </row>
    <row r="32" spans="1:7" ht="13.5" customHeight="1">
      <c r="A32" s="170" t="s">
        <v>201</v>
      </c>
      <c r="B32" s="170"/>
      <c r="C32" s="45" t="s">
        <v>202</v>
      </c>
      <c r="D32" s="45" t="s">
        <v>202</v>
      </c>
      <c r="E32" s="45" t="s">
        <v>202</v>
      </c>
      <c r="F32" s="49">
        <f>SUM(F29:F31)</f>
        <v>0</v>
      </c>
      <c r="G32" s="40"/>
    </row>
    <row r="33" spans="1:7">
      <c r="A33" s="40"/>
      <c r="B33" s="40"/>
      <c r="C33" s="40"/>
      <c r="D33" s="40"/>
      <c r="E33" s="40"/>
      <c r="F33" s="40"/>
      <c r="G33" s="40"/>
    </row>
    <row r="34" spans="1:7" ht="13.5" customHeight="1">
      <c r="A34" s="186" t="s">
        <v>285</v>
      </c>
      <c r="B34" s="186"/>
      <c r="C34" s="186"/>
      <c r="D34" s="186"/>
      <c r="E34" s="186"/>
      <c r="F34" s="186"/>
      <c r="G34" s="40"/>
    </row>
    <row r="35" spans="1:7">
      <c r="A35" s="40"/>
      <c r="B35" s="40"/>
      <c r="C35" s="40"/>
      <c r="D35" s="40"/>
      <c r="E35" s="40"/>
      <c r="F35" s="40"/>
      <c r="G35" s="40"/>
    </row>
    <row r="36" spans="1:7" ht="38.25">
      <c r="A36" s="45" t="s">
        <v>30</v>
      </c>
      <c r="B36" s="45" t="s">
        <v>31</v>
      </c>
      <c r="C36" s="45" t="s">
        <v>286</v>
      </c>
      <c r="D36" s="45" t="s">
        <v>287</v>
      </c>
      <c r="E36" s="45" t="s">
        <v>288</v>
      </c>
      <c r="F36" s="40"/>
      <c r="G36" s="40"/>
    </row>
    <row r="37" spans="1:7">
      <c r="A37" s="45">
        <v>1</v>
      </c>
      <c r="B37" s="45">
        <v>2</v>
      </c>
      <c r="C37" s="45">
        <v>3</v>
      </c>
      <c r="D37" s="45">
        <v>4</v>
      </c>
      <c r="E37" s="45">
        <v>5</v>
      </c>
      <c r="F37" s="40"/>
      <c r="G37" s="40"/>
    </row>
    <row r="38" spans="1:7">
      <c r="A38" s="46"/>
      <c r="B38" s="47"/>
      <c r="C38" s="46"/>
      <c r="D38" s="49"/>
      <c r="E38" s="49">
        <f>C38*D38</f>
        <v>0</v>
      </c>
      <c r="F38" s="40"/>
      <c r="G38" s="40"/>
    </row>
    <row r="39" spans="1:7">
      <c r="A39" s="46"/>
      <c r="B39" s="47"/>
      <c r="C39" s="46"/>
      <c r="D39" s="49"/>
      <c r="E39" s="49">
        <f>C39*D39</f>
        <v>0</v>
      </c>
      <c r="F39" s="40"/>
      <c r="G39" s="40"/>
    </row>
    <row r="40" spans="1:7">
      <c r="A40" s="46"/>
      <c r="B40" s="47"/>
      <c r="C40" s="46"/>
      <c r="D40" s="49"/>
      <c r="E40" s="49">
        <f>C40*D40</f>
        <v>0</v>
      </c>
      <c r="F40" s="40"/>
      <c r="G40" s="40"/>
    </row>
    <row r="41" spans="1:7" ht="13.5" customHeight="1">
      <c r="A41" s="170" t="s">
        <v>201</v>
      </c>
      <c r="B41" s="170"/>
      <c r="C41" s="45" t="s">
        <v>202</v>
      </c>
      <c r="D41" s="45" t="s">
        <v>202</v>
      </c>
      <c r="E41" s="49">
        <f>SUM(E38:E40)</f>
        <v>0</v>
      </c>
      <c r="F41" s="40"/>
      <c r="G41" s="40"/>
    </row>
    <row r="42" spans="1:7">
      <c r="A42" s="40"/>
      <c r="B42" s="40"/>
      <c r="C42" s="40"/>
      <c r="D42" s="40"/>
      <c r="E42" s="40"/>
      <c r="F42" s="40"/>
      <c r="G42" s="40"/>
    </row>
    <row r="43" spans="1:7" ht="13.5" customHeight="1">
      <c r="A43" s="186" t="s">
        <v>289</v>
      </c>
      <c r="B43" s="186"/>
      <c r="C43" s="186"/>
      <c r="D43" s="186"/>
      <c r="E43" s="186"/>
      <c r="F43" s="186"/>
      <c r="G43" s="40"/>
    </row>
    <row r="44" spans="1:7">
      <c r="A44" s="40"/>
      <c r="B44" s="40"/>
      <c r="C44" s="40"/>
      <c r="D44" s="40"/>
      <c r="E44" s="40"/>
      <c r="F44" s="40"/>
      <c r="G44" s="40"/>
    </row>
    <row r="45" spans="1:7" ht="37.5" customHeight="1">
      <c r="A45" s="45" t="s">
        <v>30</v>
      </c>
      <c r="B45" s="45" t="s">
        <v>204</v>
      </c>
      <c r="C45" s="171" t="s">
        <v>290</v>
      </c>
      <c r="D45" s="171"/>
      <c r="E45" s="45" t="s">
        <v>291</v>
      </c>
      <c r="F45" s="45" t="s">
        <v>292</v>
      </c>
      <c r="G45" s="40"/>
    </row>
    <row r="46" spans="1:7">
      <c r="A46" s="45">
        <v>1</v>
      </c>
      <c r="B46" s="45">
        <v>2</v>
      </c>
      <c r="C46" s="171">
        <v>3</v>
      </c>
      <c r="D46" s="171"/>
      <c r="E46" s="45">
        <v>4</v>
      </c>
      <c r="F46" s="45">
        <v>5</v>
      </c>
      <c r="G46" s="40"/>
    </row>
    <row r="47" spans="1:7">
      <c r="A47" s="46"/>
      <c r="B47" s="47"/>
      <c r="C47" s="168"/>
      <c r="D47" s="168"/>
      <c r="E47" s="46"/>
      <c r="F47" s="49"/>
      <c r="G47" s="40"/>
    </row>
    <row r="48" spans="1:7">
      <c r="A48" s="46"/>
      <c r="B48" s="47"/>
      <c r="C48" s="168"/>
      <c r="D48" s="168"/>
      <c r="E48" s="46"/>
      <c r="F48" s="49"/>
      <c r="G48" s="40"/>
    </row>
    <row r="49" spans="1:8">
      <c r="A49" s="46"/>
      <c r="B49" s="47"/>
      <c r="C49" s="168"/>
      <c r="D49" s="168"/>
      <c r="E49" s="46"/>
      <c r="F49" s="49"/>
      <c r="G49" s="40"/>
    </row>
    <row r="50" spans="1:8" ht="13.5" customHeight="1">
      <c r="A50" s="170" t="s">
        <v>201</v>
      </c>
      <c r="B50" s="170"/>
      <c r="C50" s="171" t="s">
        <v>202</v>
      </c>
      <c r="D50" s="171"/>
      <c r="E50" s="45" t="s">
        <v>202</v>
      </c>
      <c r="F50" s="49">
        <f>SUM(F47:F49)</f>
        <v>0</v>
      </c>
      <c r="G50" s="40"/>
    </row>
    <row r="51" spans="1:8">
      <c r="A51" s="40"/>
      <c r="B51" s="40"/>
      <c r="C51" s="40"/>
      <c r="D51" s="40"/>
      <c r="E51" s="40"/>
      <c r="F51" s="40"/>
      <c r="G51" s="40"/>
    </row>
    <row r="52" spans="1:8" ht="13.5" customHeight="1">
      <c r="A52" s="186" t="s">
        <v>293</v>
      </c>
      <c r="B52" s="186"/>
      <c r="C52" s="186"/>
      <c r="D52" s="186"/>
      <c r="E52" s="186"/>
      <c r="F52" s="186"/>
      <c r="G52" s="40"/>
    </row>
    <row r="53" spans="1:8">
      <c r="A53" s="40"/>
      <c r="B53" s="40"/>
      <c r="C53" s="40"/>
      <c r="D53" s="40"/>
      <c r="E53" s="40"/>
      <c r="F53" s="40"/>
      <c r="G53" s="40"/>
    </row>
    <row r="54" spans="1:8" ht="25.5" customHeight="1">
      <c r="A54" s="45" t="s">
        <v>30</v>
      </c>
      <c r="B54" s="171" t="s">
        <v>204</v>
      </c>
      <c r="C54" s="171"/>
      <c r="D54" s="171"/>
      <c r="E54" s="45" t="s">
        <v>294</v>
      </c>
      <c r="F54" s="45" t="s">
        <v>295</v>
      </c>
      <c r="G54" s="40"/>
    </row>
    <row r="55" spans="1:8">
      <c r="A55" s="45">
        <v>1</v>
      </c>
      <c r="B55" s="171">
        <v>2</v>
      </c>
      <c r="C55" s="171"/>
      <c r="D55" s="171"/>
      <c r="E55" s="45">
        <v>3</v>
      </c>
      <c r="F55" s="45">
        <v>4</v>
      </c>
      <c r="G55" s="40"/>
    </row>
    <row r="56" spans="1:8">
      <c r="A56" s="46"/>
      <c r="B56" s="195" t="s">
        <v>398</v>
      </c>
      <c r="C56" s="195"/>
      <c r="D56" s="195"/>
      <c r="E56" s="86">
        <v>1</v>
      </c>
      <c r="F56" s="87">
        <v>5755</v>
      </c>
      <c r="G56" s="40"/>
    </row>
    <row r="57" spans="1:8">
      <c r="A57" s="46"/>
      <c r="B57" s="168"/>
      <c r="C57" s="168"/>
      <c r="D57" s="168"/>
      <c r="E57" s="51"/>
      <c r="F57" s="49"/>
      <c r="G57" s="40"/>
    </row>
    <row r="58" spans="1:8">
      <c r="A58" s="46"/>
      <c r="B58" s="168"/>
      <c r="C58" s="168"/>
      <c r="D58" s="168"/>
      <c r="E58" s="51"/>
      <c r="F58" s="49"/>
      <c r="G58" s="40"/>
    </row>
    <row r="59" spans="1:8" ht="13.5" customHeight="1">
      <c r="A59" s="170" t="s">
        <v>201</v>
      </c>
      <c r="B59" s="170"/>
      <c r="C59" s="170"/>
      <c r="D59" s="170"/>
      <c r="E59" s="45" t="s">
        <v>202</v>
      </c>
      <c r="F59" s="49">
        <f>SUM(F56:F58)</f>
        <v>5755</v>
      </c>
      <c r="G59" s="88">
        <f>раздел3_3!D17</f>
        <v>5755</v>
      </c>
      <c r="H59" s="80">
        <f>F59-G59</f>
        <v>0</v>
      </c>
    </row>
    <row r="60" spans="1:8">
      <c r="A60" s="40"/>
      <c r="B60" s="40"/>
      <c r="C60" s="40"/>
      <c r="D60" s="40"/>
      <c r="E60" s="40"/>
      <c r="F60" s="40"/>
      <c r="G60" s="40"/>
    </row>
    <row r="61" spans="1:8" ht="13.5" customHeight="1">
      <c r="A61" s="186" t="s">
        <v>296</v>
      </c>
      <c r="B61" s="186"/>
      <c r="C61" s="186"/>
      <c r="D61" s="186"/>
      <c r="E61" s="186"/>
      <c r="F61" s="186"/>
      <c r="G61" s="40"/>
    </row>
    <row r="62" spans="1:8">
      <c r="A62" s="40"/>
      <c r="B62" s="40"/>
      <c r="C62" s="40"/>
      <c r="D62" s="40"/>
      <c r="E62" s="40"/>
      <c r="F62" s="40"/>
      <c r="G62" s="40"/>
    </row>
    <row r="63" spans="1:8" ht="25.5">
      <c r="A63" s="45" t="s">
        <v>30</v>
      </c>
      <c r="B63" s="45" t="s">
        <v>204</v>
      </c>
      <c r="C63" s="45" t="s">
        <v>286</v>
      </c>
      <c r="D63" s="45" t="s">
        <v>297</v>
      </c>
      <c r="E63" s="45" t="s">
        <v>279</v>
      </c>
      <c r="F63" s="40"/>
      <c r="G63" s="40"/>
    </row>
    <row r="64" spans="1:8">
      <c r="A64" s="45">
        <v>1</v>
      </c>
      <c r="B64" s="45">
        <v>2</v>
      </c>
      <c r="C64" s="45">
        <v>3</v>
      </c>
      <c r="D64" s="45">
        <v>4</v>
      </c>
      <c r="E64" s="45">
        <v>5</v>
      </c>
      <c r="F64" s="40"/>
      <c r="G64" s="40"/>
    </row>
    <row r="65" spans="1:7">
      <c r="A65" s="46"/>
      <c r="B65" s="47"/>
      <c r="C65" s="46"/>
      <c r="D65" s="46"/>
      <c r="E65" s="49">
        <f>C65*D65</f>
        <v>0</v>
      </c>
      <c r="F65" s="40"/>
      <c r="G65" s="40"/>
    </row>
    <row r="66" spans="1:7">
      <c r="A66" s="46"/>
      <c r="B66" s="47"/>
      <c r="C66" s="46"/>
      <c r="D66" s="46"/>
      <c r="E66" s="49">
        <f>C66*D66</f>
        <v>0</v>
      </c>
      <c r="F66" s="40"/>
      <c r="G66" s="40"/>
    </row>
    <row r="67" spans="1:7">
      <c r="A67" s="46"/>
      <c r="B67" s="47"/>
      <c r="C67" s="46"/>
      <c r="D67" s="46"/>
      <c r="E67" s="49">
        <f>C67*D67</f>
        <v>0</v>
      </c>
      <c r="F67" s="40"/>
      <c r="G67" s="40"/>
    </row>
    <row r="68" spans="1:7" ht="13.5" customHeight="1">
      <c r="A68" s="170" t="s">
        <v>201</v>
      </c>
      <c r="B68" s="170"/>
      <c r="C68" s="46">
        <f>SUM(C65:C67)</f>
        <v>0</v>
      </c>
      <c r="D68" s="45" t="s">
        <v>202</v>
      </c>
      <c r="E68" s="49">
        <f>SUM(E65:E67)</f>
        <v>0</v>
      </c>
      <c r="F68" s="40"/>
      <c r="G68" s="40"/>
    </row>
    <row r="70" spans="1:7" ht="25.5" customHeight="1">
      <c r="A70" s="186" t="s">
        <v>298</v>
      </c>
      <c r="B70" s="186"/>
      <c r="C70" s="186"/>
      <c r="D70" s="186"/>
      <c r="E70" s="186"/>
      <c r="F70" s="186"/>
    </row>
    <row r="71" spans="1:7">
      <c r="A71" s="40"/>
      <c r="B71" s="40"/>
      <c r="C71" s="40"/>
      <c r="D71" s="40"/>
      <c r="E71" s="40"/>
    </row>
    <row r="72" spans="1:7" ht="25.5">
      <c r="A72" s="45" t="s">
        <v>30</v>
      </c>
      <c r="B72" s="45" t="s">
        <v>204</v>
      </c>
      <c r="C72" s="45" t="s">
        <v>286</v>
      </c>
      <c r="D72" s="45" t="s">
        <v>297</v>
      </c>
      <c r="E72" s="45" t="s">
        <v>279</v>
      </c>
    </row>
    <row r="73" spans="1:7">
      <c r="A73" s="45">
        <v>1</v>
      </c>
      <c r="B73" s="45">
        <v>2</v>
      </c>
      <c r="C73" s="45">
        <v>3</v>
      </c>
      <c r="D73" s="45">
        <v>4</v>
      </c>
      <c r="E73" s="45">
        <v>5</v>
      </c>
    </row>
    <row r="74" spans="1:7">
      <c r="A74" s="58"/>
      <c r="B74" s="58" t="s">
        <v>358</v>
      </c>
      <c r="C74" s="58"/>
      <c r="D74" s="58"/>
      <c r="E74" s="79">
        <v>62575</v>
      </c>
    </row>
    <row r="75" spans="1:7">
      <c r="A75" s="58"/>
      <c r="B75" s="58"/>
      <c r="C75" s="58"/>
      <c r="D75" s="58"/>
      <c r="E75" s="79">
        <v>0</v>
      </c>
    </row>
    <row r="76" spans="1:7" ht="13.5" customHeight="1">
      <c r="A76" s="170" t="s">
        <v>201</v>
      </c>
      <c r="B76" s="170"/>
      <c r="C76" s="46"/>
      <c r="D76" s="45" t="s">
        <v>202</v>
      </c>
      <c r="E76" s="79">
        <f>SUM(E74:E75)</f>
        <v>62575</v>
      </c>
      <c r="F76" s="89">
        <f>раздел3_3!D35</f>
        <v>62575</v>
      </c>
      <c r="G76" s="80">
        <f>E76-F76</f>
        <v>0</v>
      </c>
    </row>
    <row r="78" spans="1:7" ht="13.5" customHeight="1">
      <c r="A78" s="186" t="s">
        <v>299</v>
      </c>
      <c r="B78" s="186"/>
      <c r="C78" s="186"/>
      <c r="D78" s="186"/>
      <c r="E78" s="186"/>
      <c r="F78" s="186"/>
    </row>
    <row r="79" spans="1:7">
      <c r="A79" s="40"/>
      <c r="B79" s="40"/>
      <c r="C79" s="40"/>
      <c r="D79" s="40"/>
      <c r="E79" s="40"/>
    </row>
    <row r="80" spans="1:7" ht="25.5">
      <c r="A80" s="45" t="s">
        <v>30</v>
      </c>
      <c r="B80" s="45" t="s">
        <v>204</v>
      </c>
      <c r="C80" s="45" t="s">
        <v>286</v>
      </c>
      <c r="D80" s="45" t="s">
        <v>297</v>
      </c>
      <c r="E80" s="45" t="s">
        <v>279</v>
      </c>
    </row>
    <row r="81" spans="1:7">
      <c r="A81" s="45">
        <v>1</v>
      </c>
      <c r="B81" s="45">
        <v>2</v>
      </c>
      <c r="C81" s="45">
        <v>3</v>
      </c>
      <c r="D81" s="45">
        <v>4</v>
      </c>
      <c r="E81" s="45">
        <v>5</v>
      </c>
    </row>
    <row r="82" spans="1:7">
      <c r="A82" s="58"/>
      <c r="B82" s="58" t="s">
        <v>375</v>
      </c>
      <c r="C82" s="58">
        <v>15</v>
      </c>
      <c r="D82" s="58">
        <v>290</v>
      </c>
      <c r="E82" s="79">
        <v>2350</v>
      </c>
    </row>
    <row r="83" spans="1:7">
      <c r="A83" s="58"/>
      <c r="B83" s="58" t="s">
        <v>399</v>
      </c>
      <c r="C83" s="58">
        <v>27</v>
      </c>
      <c r="D83" s="58">
        <v>60</v>
      </c>
      <c r="E83" s="79">
        <v>1620</v>
      </c>
    </row>
    <row r="84" spans="1:7">
      <c r="A84" s="58"/>
      <c r="B84" s="58" t="s">
        <v>400</v>
      </c>
      <c r="C84" s="58">
        <v>46</v>
      </c>
      <c r="D84" s="58">
        <v>70</v>
      </c>
      <c r="E84" s="79">
        <v>3220</v>
      </c>
    </row>
    <row r="85" spans="1:7">
      <c r="A85" s="58"/>
      <c r="B85" s="58" t="s">
        <v>378</v>
      </c>
      <c r="C85" s="58">
        <v>59</v>
      </c>
      <c r="D85" s="58">
        <v>200</v>
      </c>
      <c r="E85" s="79">
        <v>2800</v>
      </c>
    </row>
    <row r="86" spans="1:7">
      <c r="A86" s="58"/>
      <c r="B86" s="58" t="s">
        <v>379</v>
      </c>
      <c r="C86" s="58">
        <v>51</v>
      </c>
      <c r="D86" s="58">
        <v>320</v>
      </c>
      <c r="E86" s="79">
        <v>4200</v>
      </c>
    </row>
    <row r="87" spans="1:7">
      <c r="A87" s="58"/>
      <c r="B87" s="58" t="s">
        <v>401</v>
      </c>
      <c r="C87" s="58">
        <v>96</v>
      </c>
      <c r="D87" s="58">
        <v>59</v>
      </c>
      <c r="E87" s="79">
        <v>5560</v>
      </c>
    </row>
    <row r="88" spans="1:7">
      <c r="A88" s="58"/>
      <c r="B88" s="58" t="s">
        <v>381</v>
      </c>
      <c r="C88" s="58">
        <v>34</v>
      </c>
      <c r="D88" s="58">
        <v>155</v>
      </c>
      <c r="E88" s="79">
        <v>5270</v>
      </c>
    </row>
    <row r="89" spans="1:7">
      <c r="A89" s="58"/>
      <c r="B89" s="58" t="s">
        <v>382</v>
      </c>
      <c r="C89" s="58">
        <v>29</v>
      </c>
      <c r="D89" s="58">
        <v>230</v>
      </c>
      <c r="E89" s="79">
        <v>4000</v>
      </c>
    </row>
    <row r="90" spans="1:7">
      <c r="A90" s="58"/>
      <c r="B90" s="58" t="s">
        <v>383</v>
      </c>
      <c r="C90" s="58">
        <v>5.5</v>
      </c>
      <c r="D90" s="58">
        <v>450</v>
      </c>
      <c r="E90" s="79">
        <v>1000</v>
      </c>
    </row>
    <row r="91" spans="1:7" ht="13.5" customHeight="1">
      <c r="A91" s="170" t="s">
        <v>201</v>
      </c>
      <c r="B91" s="170"/>
      <c r="C91" s="46"/>
      <c r="D91" s="45" t="s">
        <v>202</v>
      </c>
      <c r="E91" s="79">
        <f>SUM(E82:E90)</f>
        <v>30020</v>
      </c>
      <c r="F91" s="89">
        <f>раздел3_3!D36</f>
        <v>30020</v>
      </c>
      <c r="G91" s="80">
        <f>E91-F91</f>
        <v>0</v>
      </c>
    </row>
    <row r="93" spans="1:7" ht="13.5" customHeight="1">
      <c r="A93" s="186" t="s">
        <v>300</v>
      </c>
      <c r="B93" s="186"/>
      <c r="C93" s="186"/>
      <c r="D93" s="186"/>
      <c r="E93" s="186"/>
      <c r="F93" s="186"/>
    </row>
    <row r="94" spans="1:7">
      <c r="A94" s="40"/>
      <c r="B94" s="40"/>
      <c r="C94" s="40"/>
      <c r="D94" s="40"/>
      <c r="E94" s="40"/>
    </row>
    <row r="95" spans="1:7" ht="25.5">
      <c r="A95" s="45" t="s">
        <v>30</v>
      </c>
      <c r="B95" s="45" t="s">
        <v>204</v>
      </c>
      <c r="C95" s="45" t="s">
        <v>286</v>
      </c>
      <c r="D95" s="45" t="s">
        <v>297</v>
      </c>
      <c r="E95" s="45" t="s">
        <v>279</v>
      </c>
    </row>
    <row r="96" spans="1:7">
      <c r="A96" s="45">
        <v>1</v>
      </c>
      <c r="B96" s="45">
        <v>2</v>
      </c>
      <c r="C96" s="45">
        <v>3</v>
      </c>
      <c r="D96" s="45">
        <v>4</v>
      </c>
      <c r="E96" s="45">
        <v>5</v>
      </c>
    </row>
    <row r="97" spans="1:7">
      <c r="A97" s="58"/>
      <c r="B97" s="90" t="s">
        <v>402</v>
      </c>
      <c r="C97" s="58">
        <v>10</v>
      </c>
      <c r="D97" s="58">
        <v>1000</v>
      </c>
      <c r="E97" s="79">
        <v>10000</v>
      </c>
    </row>
    <row r="98" spans="1:7">
      <c r="A98" s="58"/>
      <c r="B98" s="90" t="s">
        <v>403</v>
      </c>
      <c r="C98" s="58">
        <v>10</v>
      </c>
      <c r="D98" s="58">
        <v>59</v>
      </c>
      <c r="E98" s="79">
        <v>5940</v>
      </c>
    </row>
    <row r="99" spans="1:7">
      <c r="A99" s="58"/>
      <c r="B99" s="58"/>
      <c r="C99" s="58"/>
      <c r="D99" s="58"/>
      <c r="E99" s="79"/>
    </row>
    <row r="100" spans="1:7">
      <c r="A100" s="46"/>
      <c r="B100" s="47"/>
      <c r="C100" s="46"/>
      <c r="D100" s="46"/>
      <c r="E100" s="79">
        <f>C100*D100</f>
        <v>0</v>
      </c>
    </row>
    <row r="101" spans="1:7">
      <c r="A101" s="46"/>
      <c r="B101" s="47"/>
      <c r="C101" s="46"/>
      <c r="D101" s="46"/>
      <c r="E101" s="79">
        <f>C101*D101</f>
        <v>0</v>
      </c>
    </row>
    <row r="102" spans="1:7">
      <c r="A102" s="46"/>
      <c r="B102" s="47"/>
      <c r="C102" s="46"/>
      <c r="D102" s="46"/>
      <c r="E102" s="79">
        <f>C102*D102</f>
        <v>0</v>
      </c>
    </row>
    <row r="103" spans="1:7" ht="13.5" customHeight="1">
      <c r="A103" s="170" t="s">
        <v>201</v>
      </c>
      <c r="B103" s="170"/>
      <c r="C103" s="46">
        <f>SUM(C100:C102)</f>
        <v>0</v>
      </c>
      <c r="D103" s="45" t="s">
        <v>202</v>
      </c>
      <c r="E103" s="79">
        <f>SUM(E97:E102)</f>
        <v>15940</v>
      </c>
      <c r="F103" s="89">
        <f>раздел3_3!D37</f>
        <v>15940</v>
      </c>
      <c r="G103" s="80">
        <f>F103-E103</f>
        <v>0</v>
      </c>
    </row>
    <row r="105" spans="1:7" ht="25.5" customHeight="1">
      <c r="A105" s="192" t="s">
        <v>312</v>
      </c>
      <c r="B105" s="192"/>
      <c r="C105" s="192"/>
      <c r="D105" s="192"/>
      <c r="E105" s="192"/>
      <c r="F105" s="192"/>
    </row>
    <row r="106" spans="1:7">
      <c r="A106" s="40"/>
      <c r="B106" s="40"/>
      <c r="C106" s="40"/>
      <c r="D106" s="40"/>
      <c r="E106" s="40"/>
      <c r="F106" s="40"/>
    </row>
    <row r="107" spans="1:7" ht="13.5" customHeight="1">
      <c r="A107" s="186" t="s">
        <v>272</v>
      </c>
      <c r="B107" s="186"/>
      <c r="C107" s="186"/>
      <c r="D107" s="186"/>
      <c r="E107" s="186"/>
      <c r="F107" s="186"/>
    </row>
    <row r="108" spans="1:7">
      <c r="A108" s="40"/>
      <c r="B108" s="40"/>
      <c r="C108" s="40"/>
      <c r="D108" s="40"/>
      <c r="E108" s="40"/>
      <c r="F108" s="40"/>
    </row>
    <row r="109" spans="1:7" ht="38.25">
      <c r="A109" s="45" t="s">
        <v>30</v>
      </c>
      <c r="B109" s="45" t="s">
        <v>204</v>
      </c>
      <c r="C109" s="45" t="s">
        <v>273</v>
      </c>
      <c r="D109" s="45" t="s">
        <v>274</v>
      </c>
      <c r="E109" s="45" t="s">
        <v>275</v>
      </c>
      <c r="F109" s="45" t="s">
        <v>208</v>
      </c>
    </row>
    <row r="110" spans="1:7">
      <c r="A110" s="45">
        <v>1</v>
      </c>
      <c r="B110" s="45">
        <v>2</v>
      </c>
      <c r="C110" s="45">
        <v>3</v>
      </c>
      <c r="D110" s="45">
        <v>4</v>
      </c>
      <c r="E110" s="45">
        <v>5</v>
      </c>
      <c r="F110" s="45">
        <v>6</v>
      </c>
    </row>
    <row r="111" spans="1:7">
      <c r="A111" s="46"/>
      <c r="B111" s="47"/>
      <c r="C111" s="51"/>
      <c r="D111" s="51"/>
      <c r="E111" s="49"/>
      <c r="F111" s="49">
        <f>C111*D111*E111</f>
        <v>0</v>
      </c>
    </row>
    <row r="112" spans="1:7">
      <c r="A112" s="46"/>
      <c r="B112" s="47"/>
      <c r="C112" s="51"/>
      <c r="D112" s="51"/>
      <c r="E112" s="49"/>
      <c r="F112" s="49">
        <f>C112*D112*E112</f>
        <v>0</v>
      </c>
    </row>
    <row r="113" spans="1:6">
      <c r="A113" s="46"/>
      <c r="B113" s="47"/>
      <c r="C113" s="51"/>
      <c r="D113" s="51"/>
      <c r="E113" s="49"/>
      <c r="F113" s="49">
        <f>C113*D113*E113</f>
        <v>0</v>
      </c>
    </row>
    <row r="114" spans="1:6" ht="13.5" customHeight="1">
      <c r="A114" s="170" t="s">
        <v>201</v>
      </c>
      <c r="B114" s="170"/>
      <c r="C114" s="45" t="s">
        <v>202</v>
      </c>
      <c r="D114" s="45" t="s">
        <v>202</v>
      </c>
      <c r="E114" s="45" t="s">
        <v>202</v>
      </c>
      <c r="F114" s="49">
        <f>SUM(F111:F113)</f>
        <v>0</v>
      </c>
    </row>
    <row r="115" spans="1:6">
      <c r="A115" s="40"/>
      <c r="B115" s="40"/>
      <c r="C115" s="40"/>
      <c r="D115" s="40"/>
      <c r="E115" s="40"/>
      <c r="F115" s="40"/>
    </row>
    <row r="116" spans="1:6" ht="13.5" customHeight="1">
      <c r="A116" s="186" t="s">
        <v>276</v>
      </c>
      <c r="B116" s="186"/>
      <c r="C116" s="186"/>
      <c r="D116" s="186"/>
      <c r="E116" s="186"/>
      <c r="F116" s="186"/>
    </row>
    <row r="117" spans="1:6">
      <c r="A117" s="40"/>
      <c r="B117" s="40"/>
      <c r="C117" s="40"/>
      <c r="D117" s="40"/>
      <c r="E117" s="40"/>
      <c r="F117" s="40"/>
    </row>
    <row r="118" spans="1:6" ht="38.25">
      <c r="A118" s="45" t="s">
        <v>30</v>
      </c>
      <c r="B118" s="45" t="s">
        <v>204</v>
      </c>
      <c r="C118" s="45" t="s">
        <v>277</v>
      </c>
      <c r="D118" s="45" t="s">
        <v>278</v>
      </c>
      <c r="E118" s="45" t="s">
        <v>279</v>
      </c>
      <c r="F118" s="40"/>
    </row>
    <row r="119" spans="1:6">
      <c r="A119" s="45">
        <v>1</v>
      </c>
      <c r="B119" s="45">
        <v>2</v>
      </c>
      <c r="C119" s="45">
        <v>3</v>
      </c>
      <c r="D119" s="45">
        <v>4</v>
      </c>
      <c r="E119" s="45">
        <v>5</v>
      </c>
      <c r="F119" s="40"/>
    </row>
    <row r="120" spans="1:6">
      <c r="A120" s="46"/>
      <c r="B120" s="47"/>
      <c r="C120" s="51"/>
      <c r="D120" s="49"/>
      <c r="E120" s="49">
        <f>C120*D120</f>
        <v>0</v>
      </c>
      <c r="F120" s="40"/>
    </row>
    <row r="121" spans="1:6">
      <c r="A121" s="46"/>
      <c r="B121" s="47"/>
      <c r="C121" s="51"/>
      <c r="D121" s="49"/>
      <c r="E121" s="49">
        <f>C121*D121</f>
        <v>0</v>
      </c>
      <c r="F121" s="40"/>
    </row>
    <row r="122" spans="1:6">
      <c r="A122" s="46"/>
      <c r="B122" s="47"/>
      <c r="C122" s="51"/>
      <c r="D122" s="49"/>
      <c r="E122" s="49">
        <f>C122*D122</f>
        <v>0</v>
      </c>
      <c r="F122" s="40"/>
    </row>
    <row r="123" spans="1:6" ht="13.5" customHeight="1">
      <c r="A123" s="170" t="s">
        <v>201</v>
      </c>
      <c r="B123" s="170"/>
      <c r="C123" s="51">
        <f>SUM(C120:C122)</f>
        <v>0</v>
      </c>
      <c r="D123" s="45" t="s">
        <v>202</v>
      </c>
      <c r="E123" s="49">
        <f>SUM(E120:E122)</f>
        <v>0</v>
      </c>
      <c r="F123" s="40"/>
    </row>
    <row r="124" spans="1:6">
      <c r="A124" s="40"/>
      <c r="B124" s="40"/>
      <c r="C124" s="40"/>
      <c r="D124" s="40"/>
      <c r="E124" s="40"/>
      <c r="F124" s="40"/>
    </row>
    <row r="125" spans="1:6" ht="13.5" customHeight="1">
      <c r="A125" s="186" t="s">
        <v>280</v>
      </c>
      <c r="B125" s="186"/>
      <c r="C125" s="186"/>
      <c r="D125" s="186"/>
      <c r="E125" s="186"/>
      <c r="F125" s="186"/>
    </row>
    <row r="126" spans="1:6">
      <c r="A126" s="40"/>
      <c r="B126" s="40"/>
      <c r="C126" s="40"/>
      <c r="D126" s="40"/>
      <c r="E126" s="40"/>
      <c r="F126" s="40"/>
    </row>
    <row r="127" spans="1:6" ht="38.25">
      <c r="A127" s="45" t="s">
        <v>30</v>
      </c>
      <c r="B127" s="45" t="s">
        <v>31</v>
      </c>
      <c r="C127" s="45" t="s">
        <v>281</v>
      </c>
      <c r="D127" s="45" t="s">
        <v>282</v>
      </c>
      <c r="E127" s="45" t="s">
        <v>283</v>
      </c>
      <c r="F127" s="45" t="s">
        <v>284</v>
      </c>
    </row>
    <row r="128" spans="1:6">
      <c r="A128" s="45">
        <v>1</v>
      </c>
      <c r="B128" s="45">
        <v>2</v>
      </c>
      <c r="C128" s="45">
        <v>3</v>
      </c>
      <c r="D128" s="45">
        <v>4</v>
      </c>
      <c r="E128" s="45">
        <v>5</v>
      </c>
      <c r="F128" s="45">
        <v>6</v>
      </c>
    </row>
    <row r="129" spans="1:6">
      <c r="A129" s="46"/>
      <c r="B129" s="47"/>
      <c r="C129" s="49"/>
      <c r="D129" s="49"/>
      <c r="E129" s="46"/>
      <c r="F129" s="49">
        <f>C129*D129*E129/100</f>
        <v>0</v>
      </c>
    </row>
    <row r="130" spans="1:6">
      <c r="A130" s="46"/>
      <c r="B130" s="47"/>
      <c r="C130" s="49"/>
      <c r="D130" s="49"/>
      <c r="E130" s="46"/>
      <c r="F130" s="49">
        <f>C130*D130*E130/100</f>
        <v>0</v>
      </c>
    </row>
    <row r="131" spans="1:6">
      <c r="A131" s="46"/>
      <c r="B131" s="47"/>
      <c r="C131" s="49"/>
      <c r="D131" s="49"/>
      <c r="E131" s="46"/>
      <c r="F131" s="49">
        <f>C131*D131*E131/100</f>
        <v>0</v>
      </c>
    </row>
    <row r="132" spans="1:6" ht="13.5" customHeight="1">
      <c r="A132" s="170" t="s">
        <v>201</v>
      </c>
      <c r="B132" s="170"/>
      <c r="C132" s="45" t="s">
        <v>202</v>
      </c>
      <c r="D132" s="45" t="s">
        <v>202</v>
      </c>
      <c r="E132" s="45" t="s">
        <v>202</v>
      </c>
      <c r="F132" s="49">
        <f>SUM(F129:F131)</f>
        <v>0</v>
      </c>
    </row>
    <row r="133" spans="1:6">
      <c r="A133" s="40"/>
      <c r="B133" s="40"/>
      <c r="C133" s="40"/>
      <c r="D133" s="40"/>
      <c r="E133" s="40"/>
      <c r="F133" s="40"/>
    </row>
    <row r="134" spans="1:6" ht="13.5" customHeight="1">
      <c r="A134" s="186" t="s">
        <v>285</v>
      </c>
      <c r="B134" s="186"/>
      <c r="C134" s="186"/>
      <c r="D134" s="186"/>
      <c r="E134" s="186"/>
      <c r="F134" s="186"/>
    </row>
    <row r="135" spans="1:6">
      <c r="A135" s="40"/>
      <c r="B135" s="40"/>
      <c r="C135" s="40"/>
      <c r="D135" s="40"/>
      <c r="E135" s="40"/>
      <c r="F135" s="40"/>
    </row>
    <row r="136" spans="1:6" ht="38.25">
      <c r="A136" s="45" t="s">
        <v>30</v>
      </c>
      <c r="B136" s="45" t="s">
        <v>31</v>
      </c>
      <c r="C136" s="45" t="s">
        <v>286</v>
      </c>
      <c r="D136" s="45" t="s">
        <v>287</v>
      </c>
      <c r="E136" s="45" t="s">
        <v>288</v>
      </c>
      <c r="F136" s="40"/>
    </row>
    <row r="137" spans="1:6">
      <c r="A137" s="45">
        <v>1</v>
      </c>
      <c r="B137" s="45">
        <v>2</v>
      </c>
      <c r="C137" s="45">
        <v>3</v>
      </c>
      <c r="D137" s="45">
        <v>4</v>
      </c>
      <c r="E137" s="45">
        <v>5</v>
      </c>
      <c r="F137" s="40"/>
    </row>
    <row r="138" spans="1:6">
      <c r="A138" s="46"/>
      <c r="B138" s="47"/>
      <c r="C138" s="46"/>
      <c r="D138" s="49"/>
      <c r="E138" s="49">
        <f>C138*D138</f>
        <v>0</v>
      </c>
      <c r="F138" s="40"/>
    </row>
    <row r="139" spans="1:6">
      <c r="A139" s="46"/>
      <c r="B139" s="47"/>
      <c r="C139" s="46"/>
      <c r="D139" s="49"/>
      <c r="E139" s="49">
        <f>C139*D139</f>
        <v>0</v>
      </c>
      <c r="F139" s="40"/>
    </row>
    <row r="140" spans="1:6">
      <c r="A140" s="46"/>
      <c r="B140" s="47"/>
      <c r="C140" s="46"/>
      <c r="D140" s="49"/>
      <c r="E140" s="49">
        <f>C140*D140</f>
        <v>0</v>
      </c>
      <c r="F140" s="40"/>
    </row>
    <row r="141" spans="1:6" ht="13.5" customHeight="1">
      <c r="A141" s="170" t="s">
        <v>201</v>
      </c>
      <c r="B141" s="170"/>
      <c r="C141" s="45" t="s">
        <v>202</v>
      </c>
      <c r="D141" s="45" t="s">
        <v>202</v>
      </c>
      <c r="E141" s="49">
        <f>SUM(E138:E140)</f>
        <v>0</v>
      </c>
      <c r="F141" s="40"/>
    </row>
    <row r="142" spans="1:6">
      <c r="A142" s="40"/>
      <c r="B142" s="40"/>
      <c r="C142" s="40"/>
      <c r="D142" s="40"/>
      <c r="E142" s="40"/>
      <c r="F142" s="40"/>
    </row>
    <row r="143" spans="1:6" ht="13.5" customHeight="1">
      <c r="A143" s="186" t="s">
        <v>289</v>
      </c>
      <c r="B143" s="186"/>
      <c r="C143" s="186"/>
      <c r="D143" s="186"/>
      <c r="E143" s="186"/>
      <c r="F143" s="186"/>
    </row>
    <row r="144" spans="1:6">
      <c r="A144" s="40"/>
      <c r="B144" s="40"/>
      <c r="C144" s="40"/>
      <c r="D144" s="40"/>
      <c r="E144" s="40"/>
      <c r="F144" s="40"/>
    </row>
    <row r="145" spans="1:6" ht="37.5" customHeight="1">
      <c r="A145" s="45" t="s">
        <v>30</v>
      </c>
      <c r="B145" s="45" t="s">
        <v>204</v>
      </c>
      <c r="C145" s="171" t="s">
        <v>290</v>
      </c>
      <c r="D145" s="171"/>
      <c r="E145" s="45" t="s">
        <v>291</v>
      </c>
      <c r="F145" s="45" t="s">
        <v>292</v>
      </c>
    </row>
    <row r="146" spans="1:6">
      <c r="A146" s="45">
        <v>1</v>
      </c>
      <c r="B146" s="45">
        <v>2</v>
      </c>
      <c r="C146" s="171">
        <v>3</v>
      </c>
      <c r="D146" s="171"/>
      <c r="E146" s="45">
        <v>4</v>
      </c>
      <c r="F146" s="45">
        <v>5</v>
      </c>
    </row>
    <row r="147" spans="1:6">
      <c r="A147" s="46"/>
      <c r="B147" s="47"/>
      <c r="C147" s="168"/>
      <c r="D147" s="168"/>
      <c r="E147" s="46"/>
      <c r="F147" s="49"/>
    </row>
    <row r="148" spans="1:6">
      <c r="A148" s="46"/>
      <c r="B148" s="47"/>
      <c r="C148" s="168"/>
      <c r="D148" s="168"/>
      <c r="E148" s="46"/>
      <c r="F148" s="49"/>
    </row>
    <row r="149" spans="1:6">
      <c r="A149" s="46"/>
      <c r="B149" s="47"/>
      <c r="C149" s="168"/>
      <c r="D149" s="168"/>
      <c r="E149" s="46"/>
      <c r="F149" s="49"/>
    </row>
    <row r="150" spans="1:6" ht="13.5" customHeight="1">
      <c r="A150" s="170" t="s">
        <v>201</v>
      </c>
      <c r="B150" s="170"/>
      <c r="C150" s="171" t="s">
        <v>202</v>
      </c>
      <c r="D150" s="171"/>
      <c r="E150" s="45" t="s">
        <v>202</v>
      </c>
      <c r="F150" s="49">
        <f>SUM(F147:F149)</f>
        <v>0</v>
      </c>
    </row>
    <row r="151" spans="1:6">
      <c r="A151" s="40"/>
      <c r="B151" s="40"/>
      <c r="C151" s="40"/>
      <c r="D151" s="40"/>
      <c r="E151" s="40"/>
      <c r="F151" s="40"/>
    </row>
    <row r="152" spans="1:6" ht="13.5" customHeight="1">
      <c r="A152" s="186" t="s">
        <v>293</v>
      </c>
      <c r="B152" s="186"/>
      <c r="C152" s="186"/>
      <c r="D152" s="186"/>
      <c r="E152" s="186"/>
      <c r="F152" s="186"/>
    </row>
    <row r="153" spans="1:6">
      <c r="A153" s="40"/>
      <c r="B153" s="40"/>
      <c r="C153" s="40"/>
      <c r="D153" s="40"/>
      <c r="E153" s="40"/>
      <c r="F153" s="40"/>
    </row>
    <row r="154" spans="1:6" ht="25.5" customHeight="1">
      <c r="A154" s="45" t="s">
        <v>30</v>
      </c>
      <c r="B154" s="171" t="s">
        <v>204</v>
      </c>
      <c r="C154" s="171"/>
      <c r="D154" s="171"/>
      <c r="E154" s="45" t="s">
        <v>294</v>
      </c>
      <c r="F154" s="45" t="s">
        <v>295</v>
      </c>
    </row>
    <row r="155" spans="1:6">
      <c r="A155" s="45">
        <v>1</v>
      </c>
      <c r="B155" s="171">
        <v>2</v>
      </c>
      <c r="C155" s="171"/>
      <c r="D155" s="171"/>
      <c r="E155" s="45">
        <v>3</v>
      </c>
      <c r="F155" s="45">
        <v>4</v>
      </c>
    </row>
    <row r="156" spans="1:6">
      <c r="A156" s="46"/>
      <c r="B156" s="168"/>
      <c r="C156" s="168"/>
      <c r="D156" s="168"/>
      <c r="E156" s="51"/>
      <c r="F156" s="49"/>
    </row>
    <row r="157" spans="1:6">
      <c r="A157" s="46"/>
      <c r="B157" s="168"/>
      <c r="C157" s="168"/>
      <c r="D157" s="168"/>
      <c r="E157" s="51"/>
      <c r="F157" s="49"/>
    </row>
    <row r="158" spans="1:6">
      <c r="A158" s="46"/>
      <c r="B158" s="168"/>
      <c r="C158" s="168"/>
      <c r="D158" s="168"/>
      <c r="E158" s="51"/>
      <c r="F158" s="49"/>
    </row>
    <row r="159" spans="1:6" ht="13.5" customHeight="1">
      <c r="A159" s="170" t="s">
        <v>201</v>
      </c>
      <c r="B159" s="170"/>
      <c r="C159" s="170"/>
      <c r="D159" s="170"/>
      <c r="E159" s="45" t="s">
        <v>202</v>
      </c>
      <c r="F159" s="49">
        <f>SUM(F156:F158)</f>
        <v>0</v>
      </c>
    </row>
    <row r="160" spans="1:6">
      <c r="A160" s="40"/>
      <c r="B160" s="40"/>
      <c r="C160" s="40"/>
      <c r="D160" s="40"/>
      <c r="E160" s="40"/>
      <c r="F160" s="40"/>
    </row>
    <row r="161" spans="1:6" ht="13.5" customHeight="1">
      <c r="A161" s="186" t="s">
        <v>296</v>
      </c>
      <c r="B161" s="186"/>
      <c r="C161" s="186"/>
      <c r="D161" s="186"/>
      <c r="E161" s="186"/>
      <c r="F161" s="186"/>
    </row>
    <row r="162" spans="1:6">
      <c r="A162" s="40"/>
      <c r="B162" s="40"/>
      <c r="C162" s="40"/>
      <c r="D162" s="40"/>
      <c r="E162" s="40"/>
      <c r="F162" s="40"/>
    </row>
    <row r="163" spans="1:6" ht="25.5">
      <c r="A163" s="45" t="s">
        <v>30</v>
      </c>
      <c r="B163" s="45" t="s">
        <v>204</v>
      </c>
      <c r="C163" s="45" t="s">
        <v>286</v>
      </c>
      <c r="D163" s="45" t="s">
        <v>297</v>
      </c>
      <c r="E163" s="45" t="s">
        <v>279</v>
      </c>
      <c r="F163" s="40"/>
    </row>
    <row r="164" spans="1:6">
      <c r="A164" s="45">
        <v>1</v>
      </c>
      <c r="B164" s="45">
        <v>2</v>
      </c>
      <c r="C164" s="45">
        <v>3</v>
      </c>
      <c r="D164" s="45">
        <v>4</v>
      </c>
      <c r="E164" s="45">
        <v>5</v>
      </c>
      <c r="F164" s="40"/>
    </row>
    <row r="165" spans="1:6">
      <c r="A165" s="46"/>
      <c r="B165" s="47"/>
      <c r="C165" s="46"/>
      <c r="D165" s="46"/>
      <c r="E165" s="49">
        <f>C165*D165</f>
        <v>0</v>
      </c>
      <c r="F165" s="40"/>
    </row>
    <row r="166" spans="1:6">
      <c r="A166" s="46"/>
      <c r="B166" s="47"/>
      <c r="C166" s="46"/>
      <c r="D166" s="46"/>
      <c r="E166" s="49">
        <f>C166*D166</f>
        <v>0</v>
      </c>
      <c r="F166" s="40"/>
    </row>
    <row r="167" spans="1:6">
      <c r="A167" s="46"/>
      <c r="B167" s="47"/>
      <c r="C167" s="46"/>
      <c r="D167" s="46"/>
      <c r="E167" s="49">
        <f>C167*D167</f>
        <v>0</v>
      </c>
      <c r="F167" s="40"/>
    </row>
    <row r="168" spans="1:6" ht="13.5" customHeight="1">
      <c r="A168" s="170" t="s">
        <v>201</v>
      </c>
      <c r="B168" s="170"/>
      <c r="C168" s="46">
        <f>SUM(C165:C167)</f>
        <v>0</v>
      </c>
      <c r="D168" s="45" t="s">
        <v>202</v>
      </c>
      <c r="E168" s="49">
        <f>SUM(E165:E167)</f>
        <v>0</v>
      </c>
      <c r="F168" s="40"/>
    </row>
    <row r="170" spans="1:6" ht="25.5" customHeight="1">
      <c r="A170" s="186" t="s">
        <v>298</v>
      </c>
      <c r="B170" s="186"/>
      <c r="C170" s="186"/>
      <c r="D170" s="186"/>
      <c r="E170" s="186"/>
      <c r="F170" s="186"/>
    </row>
    <row r="171" spans="1:6">
      <c r="A171" s="40"/>
      <c r="B171" s="40"/>
      <c r="C171" s="40"/>
      <c r="D171" s="40"/>
      <c r="E171" s="40"/>
    </row>
    <row r="172" spans="1:6" ht="25.5">
      <c r="A172" s="45" t="s">
        <v>30</v>
      </c>
      <c r="B172" s="45" t="s">
        <v>204</v>
      </c>
      <c r="C172" s="45" t="s">
        <v>286</v>
      </c>
      <c r="D172" s="45" t="s">
        <v>297</v>
      </c>
      <c r="E172" s="45" t="s">
        <v>279</v>
      </c>
    </row>
    <row r="173" spans="1:6">
      <c r="A173" s="45">
        <v>1</v>
      </c>
      <c r="B173" s="45">
        <v>2</v>
      </c>
      <c r="C173" s="45">
        <v>3</v>
      </c>
      <c r="D173" s="45">
        <v>4</v>
      </c>
      <c r="E173" s="45">
        <v>5</v>
      </c>
    </row>
    <row r="174" spans="1:6">
      <c r="A174" s="46"/>
      <c r="B174" s="143" t="s">
        <v>358</v>
      </c>
      <c r="C174" s="46"/>
      <c r="D174" s="46"/>
      <c r="E174" s="49">
        <v>365979.07</v>
      </c>
    </row>
    <row r="175" spans="1:6">
      <c r="A175" s="46"/>
      <c r="B175" s="47"/>
      <c r="C175" s="46"/>
      <c r="D175" s="46"/>
      <c r="E175" s="49">
        <f>C175*D175</f>
        <v>0</v>
      </c>
    </row>
    <row r="176" spans="1:6">
      <c r="A176" s="46"/>
      <c r="B176" s="47"/>
      <c r="C176" s="46"/>
      <c r="D176" s="46"/>
      <c r="E176" s="49">
        <f>C176*D176</f>
        <v>0</v>
      </c>
    </row>
    <row r="177" spans="1:7" ht="13.5" customHeight="1">
      <c r="A177" s="170" t="s">
        <v>201</v>
      </c>
      <c r="B177" s="170"/>
      <c r="C177" s="46">
        <f>SUM(C174:C176)</f>
        <v>0</v>
      </c>
      <c r="D177" s="45" t="s">
        <v>202</v>
      </c>
      <c r="E177" s="49">
        <f>SUM(E174:E176)</f>
        <v>365979.07</v>
      </c>
      <c r="F177" s="80">
        <f>раздел3_3!E35</f>
        <v>365979.07</v>
      </c>
      <c r="G177" s="80">
        <f>F177-E177</f>
        <v>0</v>
      </c>
    </row>
    <row r="179" spans="1:7" ht="13.5" customHeight="1">
      <c r="A179" s="186" t="s">
        <v>299</v>
      </c>
      <c r="B179" s="186"/>
      <c r="C179" s="186"/>
      <c r="D179" s="186"/>
      <c r="E179" s="186"/>
      <c r="F179" s="186"/>
    </row>
    <row r="180" spans="1:7">
      <c r="A180" s="40"/>
      <c r="B180" s="40"/>
      <c r="C180" s="40"/>
      <c r="D180" s="40"/>
      <c r="E180" s="40"/>
    </row>
    <row r="181" spans="1:7" ht="25.5">
      <c r="A181" s="45" t="s">
        <v>30</v>
      </c>
      <c r="B181" s="45" t="s">
        <v>204</v>
      </c>
      <c r="C181" s="45" t="s">
        <v>286</v>
      </c>
      <c r="D181" s="45" t="s">
        <v>297</v>
      </c>
      <c r="E181" s="45" t="s">
        <v>279</v>
      </c>
    </row>
    <row r="182" spans="1:7">
      <c r="A182" s="45">
        <v>1</v>
      </c>
      <c r="B182" s="45">
        <v>2</v>
      </c>
      <c r="C182" s="45">
        <v>3</v>
      </c>
      <c r="D182" s="45">
        <v>4</v>
      </c>
      <c r="E182" s="45">
        <v>5</v>
      </c>
    </row>
    <row r="183" spans="1:7">
      <c r="A183" s="143"/>
      <c r="B183" s="145" t="s">
        <v>375</v>
      </c>
      <c r="C183" s="147">
        <v>12</v>
      </c>
      <c r="D183" s="147">
        <v>191.6</v>
      </c>
      <c r="E183" s="148">
        <f>C183*D183</f>
        <v>2299.1999999999998</v>
      </c>
    </row>
    <row r="184" spans="1:7">
      <c r="A184" s="144"/>
      <c r="B184" s="145" t="s">
        <v>376</v>
      </c>
      <c r="C184" s="147">
        <v>30</v>
      </c>
      <c r="D184" s="147">
        <v>49.9</v>
      </c>
      <c r="E184" s="148">
        <f t="shared" ref="E184:E192" si="0">C184*D184</f>
        <v>1497</v>
      </c>
    </row>
    <row r="185" spans="1:7">
      <c r="A185" s="144"/>
      <c r="B185" s="145" t="s">
        <v>377</v>
      </c>
      <c r="C185" s="147">
        <v>9</v>
      </c>
      <c r="D185" s="147">
        <v>55.3</v>
      </c>
      <c r="E185" s="148">
        <f t="shared" si="0"/>
        <v>497.7</v>
      </c>
    </row>
    <row r="186" spans="1:7">
      <c r="A186" s="143"/>
      <c r="B186" s="145" t="s">
        <v>378</v>
      </c>
      <c r="C186" s="147">
        <v>30</v>
      </c>
      <c r="D186" s="147">
        <v>94.6</v>
      </c>
      <c r="E186" s="148">
        <f t="shared" si="0"/>
        <v>2838</v>
      </c>
    </row>
    <row r="187" spans="1:7">
      <c r="A187" s="144"/>
      <c r="B187" s="145" t="s">
        <v>379</v>
      </c>
      <c r="C187" s="147">
        <v>13</v>
      </c>
      <c r="D187" s="147">
        <v>305.2</v>
      </c>
      <c r="E187" s="148">
        <f t="shared" si="0"/>
        <v>3967.6</v>
      </c>
    </row>
    <row r="188" spans="1:7">
      <c r="A188" s="144"/>
      <c r="B188" s="145" t="s">
        <v>380</v>
      </c>
      <c r="C188" s="147">
        <v>5</v>
      </c>
      <c r="D188" s="147">
        <v>57.9</v>
      </c>
      <c r="E188" s="148">
        <f t="shared" si="0"/>
        <v>289.5</v>
      </c>
    </row>
    <row r="189" spans="1:7">
      <c r="A189" s="143"/>
      <c r="B189" s="145" t="s">
        <v>381</v>
      </c>
      <c r="C189" s="147">
        <v>5</v>
      </c>
      <c r="D189" s="147">
        <v>99.3</v>
      </c>
      <c r="E189" s="148">
        <f t="shared" si="0"/>
        <v>496.5</v>
      </c>
    </row>
    <row r="190" spans="1:7">
      <c r="A190" s="144"/>
      <c r="B190" s="145" t="s">
        <v>382</v>
      </c>
      <c r="C190" s="147">
        <v>5</v>
      </c>
      <c r="D190" s="147">
        <v>187.4</v>
      </c>
      <c r="E190" s="148">
        <f t="shared" si="0"/>
        <v>937</v>
      </c>
    </row>
    <row r="191" spans="1:7">
      <c r="A191" s="144"/>
      <c r="B191" s="145" t="s">
        <v>383</v>
      </c>
      <c r="C191" s="147">
        <v>5</v>
      </c>
      <c r="D191" s="147">
        <v>75.599999999999994</v>
      </c>
      <c r="E191" s="148">
        <f t="shared" si="0"/>
        <v>378</v>
      </c>
    </row>
    <row r="192" spans="1:7">
      <c r="A192" s="143"/>
      <c r="B192" s="145" t="s">
        <v>384</v>
      </c>
      <c r="C192" s="147">
        <v>5</v>
      </c>
      <c r="D192" s="147">
        <v>20.8</v>
      </c>
      <c r="E192" s="148">
        <f t="shared" si="0"/>
        <v>104</v>
      </c>
    </row>
    <row r="193" spans="1:7">
      <c r="A193" s="144"/>
      <c r="B193" s="145" t="s">
        <v>385</v>
      </c>
      <c r="C193" s="147">
        <v>52</v>
      </c>
      <c r="D193" s="147">
        <v>5.7</v>
      </c>
      <c r="E193" s="148">
        <f>C193*D193-0.9</f>
        <v>295.50000000000006</v>
      </c>
    </row>
    <row r="194" spans="1:7">
      <c r="A194" s="144"/>
      <c r="B194" s="145"/>
      <c r="C194" s="147"/>
      <c r="D194" s="147"/>
      <c r="E194" s="147"/>
    </row>
    <row r="195" spans="1:7" ht="13.5" customHeight="1">
      <c r="A195" s="170" t="s">
        <v>201</v>
      </c>
      <c r="B195" s="170"/>
      <c r="C195" s="146">
        <f>SUM(C183:C194)</f>
        <v>171</v>
      </c>
      <c r="D195" s="45" t="s">
        <v>202</v>
      </c>
      <c r="E195" s="49">
        <f>SUM(E183:E194)</f>
        <v>13600</v>
      </c>
      <c r="F195" s="80">
        <f>раздел3_3!E36</f>
        <v>13600</v>
      </c>
      <c r="G195" s="80">
        <f>F195-E195</f>
        <v>0</v>
      </c>
    </row>
    <row r="197" spans="1:7" ht="13.5" customHeight="1">
      <c r="A197" s="186" t="s">
        <v>300</v>
      </c>
      <c r="B197" s="186"/>
      <c r="C197" s="186"/>
      <c r="D197" s="186"/>
      <c r="E197" s="186"/>
      <c r="F197" s="186"/>
    </row>
    <row r="198" spans="1:7">
      <c r="A198" s="40"/>
      <c r="B198" s="40"/>
      <c r="C198" s="40"/>
      <c r="D198" s="40"/>
      <c r="E198" s="40"/>
    </row>
    <row r="199" spans="1:7" ht="25.5">
      <c r="A199" s="45" t="s">
        <v>30</v>
      </c>
      <c r="B199" s="45" t="s">
        <v>204</v>
      </c>
      <c r="C199" s="45" t="s">
        <v>286</v>
      </c>
      <c r="D199" s="45" t="s">
        <v>297</v>
      </c>
      <c r="E199" s="45" t="s">
        <v>279</v>
      </c>
    </row>
    <row r="200" spans="1:7">
      <c r="A200" s="45">
        <v>1</v>
      </c>
      <c r="B200" s="45">
        <v>2</v>
      </c>
      <c r="C200" s="45">
        <v>3</v>
      </c>
      <c r="D200" s="45">
        <v>4</v>
      </c>
      <c r="E200" s="45">
        <v>5</v>
      </c>
    </row>
    <row r="201" spans="1:7" ht="25.5">
      <c r="A201" s="46"/>
      <c r="B201" s="125" t="s">
        <v>440</v>
      </c>
      <c r="C201" s="124">
        <v>5</v>
      </c>
      <c r="D201" s="94">
        <v>33546.665999999997</v>
      </c>
      <c r="E201" s="49">
        <f>C201*D201</f>
        <v>167733.32999999999</v>
      </c>
    </row>
    <row r="202" spans="1:7">
      <c r="A202" s="46"/>
      <c r="B202" s="47"/>
      <c r="C202" s="46"/>
      <c r="D202" s="46"/>
      <c r="E202" s="49">
        <f>C202*D202</f>
        <v>0</v>
      </c>
    </row>
    <row r="203" spans="1:7">
      <c r="A203" s="46"/>
      <c r="B203" s="125"/>
      <c r="C203" s="124"/>
      <c r="D203" s="124"/>
      <c r="E203" s="49">
        <f>C203*D203</f>
        <v>0</v>
      </c>
    </row>
    <row r="204" spans="1:7" ht="13.5" customHeight="1">
      <c r="A204" s="170" t="s">
        <v>201</v>
      </c>
      <c r="B204" s="170"/>
      <c r="C204" s="46">
        <f>SUM(C201:C203)</f>
        <v>5</v>
      </c>
      <c r="D204" s="45" t="s">
        <v>202</v>
      </c>
      <c r="E204" s="49">
        <f>SUM(E201:E203)</f>
        <v>167733.32999999999</v>
      </c>
      <c r="F204" s="80">
        <f>раздел3_3!E37</f>
        <v>167733.32999999999</v>
      </c>
      <c r="G204" s="80">
        <f>F204-E204</f>
        <v>0</v>
      </c>
    </row>
    <row r="205" spans="1:7" ht="13.5" thickBot="1"/>
    <row r="206" spans="1:7" ht="13.5" customHeight="1" thickBot="1">
      <c r="A206" s="192" t="s">
        <v>313</v>
      </c>
      <c r="B206" s="192"/>
      <c r="C206" s="192"/>
      <c r="D206" s="192"/>
      <c r="E206" s="192"/>
      <c r="F206" s="192"/>
      <c r="G206" s="81" t="s">
        <v>314</v>
      </c>
    </row>
    <row r="207" spans="1:7">
      <c r="A207" s="40"/>
      <c r="B207" s="40"/>
      <c r="C207" s="40"/>
      <c r="D207" s="40"/>
      <c r="E207" s="40"/>
      <c r="F207" s="40"/>
    </row>
    <row r="208" spans="1:7" ht="13.5" customHeight="1">
      <c r="A208" s="186" t="s">
        <v>272</v>
      </c>
      <c r="B208" s="186"/>
      <c r="C208" s="186"/>
      <c r="D208" s="186"/>
      <c r="E208" s="186"/>
      <c r="F208" s="186"/>
    </row>
    <row r="209" spans="1:8">
      <c r="A209" s="40"/>
      <c r="B209" s="40"/>
      <c r="C209" s="40"/>
      <c r="D209" s="40"/>
      <c r="E209" s="40"/>
      <c r="F209" s="40"/>
    </row>
    <row r="210" spans="1:8" ht="38.25">
      <c r="A210" s="58" t="s">
        <v>30</v>
      </c>
      <c r="B210" s="58" t="s">
        <v>204</v>
      </c>
      <c r="C210" s="58" t="s">
        <v>273</v>
      </c>
      <c r="D210" s="58" t="s">
        <v>274</v>
      </c>
      <c r="E210" s="58" t="s">
        <v>275</v>
      </c>
      <c r="F210" s="58" t="s">
        <v>208</v>
      </c>
    </row>
    <row r="211" spans="1:8">
      <c r="A211" s="58">
        <v>1</v>
      </c>
      <c r="B211" s="58">
        <v>2</v>
      </c>
      <c r="C211" s="58">
        <v>3</v>
      </c>
      <c r="D211" s="58">
        <v>4</v>
      </c>
      <c r="E211" s="58">
        <v>5</v>
      </c>
      <c r="F211" s="58">
        <v>6</v>
      </c>
    </row>
    <row r="212" spans="1:8" ht="25.5">
      <c r="A212" s="58"/>
      <c r="B212" s="58" t="s">
        <v>315</v>
      </c>
      <c r="C212" s="58">
        <v>87</v>
      </c>
      <c r="D212" s="58">
        <v>12</v>
      </c>
      <c r="E212" s="58">
        <v>250</v>
      </c>
      <c r="F212" s="79">
        <v>315120</v>
      </c>
    </row>
    <row r="213" spans="1:8">
      <c r="A213" s="58"/>
      <c r="B213" s="58" t="s">
        <v>316</v>
      </c>
      <c r="C213" s="58">
        <v>2</v>
      </c>
      <c r="D213" s="58">
        <v>12</v>
      </c>
      <c r="E213" s="58">
        <v>158</v>
      </c>
      <c r="F213" s="79">
        <v>3792</v>
      </c>
    </row>
    <row r="214" spans="1:8" ht="25.5">
      <c r="A214" s="58"/>
      <c r="B214" s="58" t="s">
        <v>317</v>
      </c>
      <c r="C214" s="58">
        <v>4</v>
      </c>
      <c r="D214" s="58">
        <v>12</v>
      </c>
      <c r="E214" s="58">
        <v>7904</v>
      </c>
      <c r="F214" s="79">
        <v>379392</v>
      </c>
    </row>
    <row r="215" spans="1:8">
      <c r="A215" s="58"/>
      <c r="B215" s="58" t="s">
        <v>318</v>
      </c>
      <c r="C215" s="58">
        <v>87</v>
      </c>
      <c r="D215" s="58">
        <v>12</v>
      </c>
      <c r="E215" s="58">
        <v>549</v>
      </c>
      <c r="F215" s="79">
        <v>573156</v>
      </c>
    </row>
    <row r="216" spans="1:8" ht="25.5">
      <c r="A216" s="58"/>
      <c r="B216" s="58" t="s">
        <v>319</v>
      </c>
      <c r="C216" s="58">
        <v>429</v>
      </c>
      <c r="D216" s="58">
        <v>12</v>
      </c>
      <c r="E216" s="58">
        <v>5152</v>
      </c>
      <c r="F216" s="79">
        <v>61824</v>
      </c>
    </row>
    <row r="217" spans="1:8" ht="25.5">
      <c r="A217" s="58"/>
      <c r="B217" s="58" t="s">
        <v>320</v>
      </c>
      <c r="C217" s="122">
        <v>957</v>
      </c>
      <c r="D217" s="58">
        <v>12</v>
      </c>
      <c r="E217" s="58">
        <v>11493</v>
      </c>
      <c r="F217" s="79">
        <v>137916</v>
      </c>
    </row>
    <row r="218" spans="1:8">
      <c r="A218" s="58"/>
      <c r="B218" s="58" t="s">
        <v>321</v>
      </c>
      <c r="C218" s="58">
        <v>5</v>
      </c>
      <c r="D218" s="58">
        <v>12</v>
      </c>
      <c r="E218" s="58">
        <f>F218/D218</f>
        <v>900</v>
      </c>
      <c r="F218" s="79">
        <v>10800</v>
      </c>
    </row>
    <row r="219" spans="1:8">
      <c r="A219" s="58"/>
      <c r="B219" s="58" t="s">
        <v>322</v>
      </c>
      <c r="C219" s="58">
        <v>5</v>
      </c>
      <c r="D219" s="58">
        <v>12</v>
      </c>
      <c r="E219" s="122">
        <v>2333</v>
      </c>
      <c r="F219" s="79">
        <v>28000</v>
      </c>
    </row>
    <row r="220" spans="1:8">
      <c r="A220" s="193" t="s">
        <v>201</v>
      </c>
      <c r="B220" s="194"/>
      <c r="C220" s="58" t="s">
        <v>202</v>
      </c>
      <c r="D220" s="58" t="s">
        <v>202</v>
      </c>
      <c r="E220" s="58" t="s">
        <v>202</v>
      </c>
      <c r="F220" s="79">
        <f>SUM(F212:F219)</f>
        <v>1510000</v>
      </c>
      <c r="G220" s="76">
        <f>раздел3_3!G12</f>
        <v>1510000</v>
      </c>
      <c r="H220" s="80">
        <f>G220-F220</f>
        <v>0</v>
      </c>
    </row>
    <row r="221" spans="1:8">
      <c r="A221" s="40"/>
      <c r="B221" s="40"/>
      <c r="C221" s="40"/>
      <c r="D221" s="40"/>
      <c r="E221" s="40"/>
      <c r="F221" s="40"/>
    </row>
    <row r="222" spans="1:8">
      <c r="A222" s="186" t="s">
        <v>276</v>
      </c>
      <c r="B222" s="186"/>
      <c r="C222" s="186"/>
      <c r="D222" s="186"/>
      <c r="E222" s="186"/>
      <c r="F222" s="186"/>
    </row>
    <row r="223" spans="1:8" ht="13.5" customHeight="1">
      <c r="A223" s="40"/>
      <c r="B223" s="40"/>
      <c r="C223" s="40"/>
      <c r="D223" s="40"/>
      <c r="E223" s="40"/>
      <c r="F223" s="40"/>
    </row>
    <row r="224" spans="1:8" ht="38.25">
      <c r="A224" s="45" t="s">
        <v>30</v>
      </c>
      <c r="B224" s="45" t="s">
        <v>204</v>
      </c>
      <c r="C224" s="45" t="s">
        <v>277</v>
      </c>
      <c r="D224" s="45" t="s">
        <v>278</v>
      </c>
      <c r="E224" s="45" t="s">
        <v>279</v>
      </c>
      <c r="F224" s="40"/>
    </row>
    <row r="225" spans="1:7">
      <c r="A225" s="45">
        <v>1</v>
      </c>
      <c r="B225" s="45">
        <v>2</v>
      </c>
      <c r="C225" s="45">
        <v>3</v>
      </c>
      <c r="D225" s="45">
        <v>4</v>
      </c>
      <c r="E225" s="45">
        <v>5</v>
      </c>
      <c r="F225" s="40"/>
    </row>
    <row r="226" spans="1:7">
      <c r="A226" s="58"/>
      <c r="B226" s="74" t="s">
        <v>323</v>
      </c>
      <c r="C226" s="75">
        <v>12</v>
      </c>
      <c r="D226" s="72">
        <v>5000</v>
      </c>
      <c r="E226" s="72">
        <f>C226*D226</f>
        <v>60000</v>
      </c>
      <c r="F226" s="40"/>
    </row>
    <row r="227" spans="1:7">
      <c r="A227" s="58"/>
      <c r="B227" s="74"/>
      <c r="C227" s="75"/>
      <c r="D227" s="72"/>
      <c r="E227" s="72">
        <f>C227*D227</f>
        <v>0</v>
      </c>
      <c r="F227" s="40"/>
    </row>
    <row r="228" spans="1:7" ht="13.5" customHeight="1">
      <c r="A228" s="170" t="s">
        <v>201</v>
      </c>
      <c r="B228" s="170"/>
      <c r="C228" s="51">
        <f>C226</f>
        <v>12</v>
      </c>
      <c r="D228" s="45" t="s">
        <v>202</v>
      </c>
      <c r="E228" s="49">
        <f>SUM(E226:E227)</f>
        <v>60000</v>
      </c>
      <c r="F228" s="83">
        <f>раздел3_3!G13</f>
        <v>60000</v>
      </c>
      <c r="G228" s="80">
        <f>E228-F228</f>
        <v>0</v>
      </c>
    </row>
    <row r="229" spans="1:7">
      <c r="A229" s="40"/>
      <c r="B229" s="40"/>
      <c r="C229" s="40"/>
      <c r="D229" s="40"/>
      <c r="E229" s="40"/>
      <c r="F229" s="40"/>
    </row>
    <row r="230" spans="1:7" ht="13.5" customHeight="1">
      <c r="A230" s="186" t="s">
        <v>280</v>
      </c>
      <c r="B230" s="186"/>
      <c r="C230" s="186"/>
      <c r="D230" s="186"/>
      <c r="E230" s="186"/>
      <c r="F230" s="186"/>
    </row>
    <row r="231" spans="1:7">
      <c r="A231" s="40"/>
      <c r="B231" s="40"/>
      <c r="C231" s="40"/>
      <c r="D231" s="40"/>
      <c r="E231" s="40"/>
      <c r="F231" s="40"/>
    </row>
    <row r="232" spans="1:7" ht="38.25">
      <c r="A232" s="45" t="s">
        <v>30</v>
      </c>
      <c r="B232" s="45" t="s">
        <v>31</v>
      </c>
      <c r="C232" s="45" t="s">
        <v>281</v>
      </c>
      <c r="D232" s="45" t="s">
        <v>282</v>
      </c>
      <c r="E232" s="45" t="s">
        <v>283</v>
      </c>
      <c r="F232" s="45" t="s">
        <v>284</v>
      </c>
    </row>
    <row r="233" spans="1:7">
      <c r="A233" s="45">
        <v>1</v>
      </c>
      <c r="B233" s="45">
        <v>2</v>
      </c>
      <c r="C233" s="45">
        <v>3</v>
      </c>
      <c r="D233" s="45">
        <v>4</v>
      </c>
      <c r="E233" s="45">
        <v>5</v>
      </c>
      <c r="F233" s="45">
        <v>6</v>
      </c>
    </row>
    <row r="234" spans="1:7">
      <c r="A234" s="58"/>
      <c r="B234" s="58" t="s">
        <v>324</v>
      </c>
      <c r="C234" s="58">
        <v>2567.8344956187784</v>
      </c>
      <c r="D234" s="58">
        <v>1710.71</v>
      </c>
      <c r="E234" s="58"/>
      <c r="F234" s="84">
        <v>5785711.0999999996</v>
      </c>
    </row>
    <row r="235" spans="1:7">
      <c r="A235" s="58"/>
      <c r="B235" s="58" t="s">
        <v>325</v>
      </c>
      <c r="C235" s="58">
        <v>141.96549008168029</v>
      </c>
      <c r="D235" s="58">
        <v>1714</v>
      </c>
      <c r="E235" s="58"/>
      <c r="F235" s="84">
        <v>405190.9</v>
      </c>
    </row>
    <row r="236" spans="1:7">
      <c r="A236" s="58"/>
      <c r="B236" s="58" t="s">
        <v>326</v>
      </c>
      <c r="C236" s="58">
        <v>7062.7929498353669</v>
      </c>
      <c r="D236" s="58">
        <v>51.63</v>
      </c>
      <c r="E236" s="58"/>
      <c r="F236" s="84">
        <v>3537800</v>
      </c>
    </row>
    <row r="237" spans="1:7">
      <c r="A237" s="58"/>
      <c r="B237" s="58" t="s">
        <v>327</v>
      </c>
      <c r="C237" s="58">
        <v>6546.2768031189089</v>
      </c>
      <c r="D237" s="58">
        <v>51.3</v>
      </c>
      <c r="E237" s="58"/>
      <c r="F237" s="84">
        <f>2721349-F238</f>
        <v>1921349</v>
      </c>
    </row>
    <row r="238" spans="1:7">
      <c r="A238" s="58"/>
      <c r="B238" s="58" t="s">
        <v>328</v>
      </c>
      <c r="C238" s="58">
        <v>23967.707567964731</v>
      </c>
      <c r="D238" s="58">
        <v>27.22</v>
      </c>
      <c r="E238" s="58"/>
      <c r="F238" s="84">
        <v>800000</v>
      </c>
    </row>
    <row r="239" spans="1:7">
      <c r="A239" s="58"/>
      <c r="B239" s="58" t="s">
        <v>329</v>
      </c>
      <c r="C239" s="58">
        <v>689659.09090909094</v>
      </c>
      <c r="D239" s="58">
        <v>6.6</v>
      </c>
      <c r="E239" s="58"/>
      <c r="F239" s="84">
        <v>12049949</v>
      </c>
    </row>
    <row r="240" spans="1:7">
      <c r="A240" s="58"/>
      <c r="B240" s="58"/>
      <c r="C240" s="58"/>
      <c r="D240" s="58"/>
      <c r="E240" s="58"/>
      <c r="F240" s="58"/>
    </row>
    <row r="241" spans="1:8" ht="13.5" customHeight="1">
      <c r="A241" s="170" t="s">
        <v>201</v>
      </c>
      <c r="B241" s="170"/>
      <c r="C241" s="45" t="s">
        <v>202</v>
      </c>
      <c r="D241" s="45" t="s">
        <v>202</v>
      </c>
      <c r="E241" s="45" t="s">
        <v>202</v>
      </c>
      <c r="F241" s="49">
        <f>SUM(F234:F239)</f>
        <v>24500000</v>
      </c>
      <c r="G241" s="76">
        <f>раздел3_3!G14</f>
        <v>24500000</v>
      </c>
      <c r="H241" s="80">
        <f>F241-G241</f>
        <v>0</v>
      </c>
    </row>
    <row r="242" spans="1:8">
      <c r="A242" s="40"/>
      <c r="B242" s="40"/>
      <c r="C242" s="40"/>
      <c r="D242" s="40"/>
      <c r="E242" s="40"/>
      <c r="F242" s="40"/>
    </row>
    <row r="243" spans="1:8" ht="13.5" customHeight="1">
      <c r="A243" s="186" t="s">
        <v>285</v>
      </c>
      <c r="B243" s="186"/>
      <c r="C243" s="186"/>
      <c r="D243" s="186"/>
      <c r="E243" s="186"/>
      <c r="F243" s="186"/>
    </row>
    <row r="244" spans="1:8">
      <c r="A244" s="40"/>
      <c r="B244" s="40"/>
      <c r="C244" s="40"/>
      <c r="D244" s="40"/>
      <c r="E244" s="40"/>
      <c r="F244" s="40"/>
    </row>
    <row r="245" spans="1:8" ht="38.25">
      <c r="A245" s="45" t="s">
        <v>30</v>
      </c>
      <c r="B245" s="45" t="s">
        <v>31</v>
      </c>
      <c r="C245" s="45" t="s">
        <v>286</v>
      </c>
      <c r="D245" s="45" t="s">
        <v>287</v>
      </c>
      <c r="E245" s="45" t="s">
        <v>288</v>
      </c>
      <c r="F245" s="40"/>
    </row>
    <row r="246" spans="1:8">
      <c r="A246" s="45">
        <v>1</v>
      </c>
      <c r="B246" s="45">
        <v>2</v>
      </c>
      <c r="C246" s="45">
        <v>3</v>
      </c>
      <c r="D246" s="45">
        <v>4</v>
      </c>
      <c r="E246" s="45">
        <v>5</v>
      </c>
      <c r="F246" s="40"/>
    </row>
    <row r="247" spans="1:8">
      <c r="A247" s="46"/>
      <c r="B247" s="47"/>
      <c r="C247" s="46"/>
      <c r="D247" s="49"/>
      <c r="E247" s="49">
        <f>C247*D247</f>
        <v>0</v>
      </c>
      <c r="F247" s="40"/>
    </row>
    <row r="248" spans="1:8">
      <c r="A248" s="46"/>
      <c r="B248" s="47"/>
      <c r="C248" s="46"/>
      <c r="D248" s="49"/>
      <c r="E248" s="49">
        <f>C248*D248</f>
        <v>0</v>
      </c>
      <c r="F248" s="40"/>
    </row>
    <row r="249" spans="1:8">
      <c r="A249" s="46"/>
      <c r="B249" s="47"/>
      <c r="C249" s="46"/>
      <c r="D249" s="49"/>
      <c r="E249" s="49">
        <f>C249*D249</f>
        <v>0</v>
      </c>
      <c r="F249" s="40"/>
    </row>
    <row r="250" spans="1:8" ht="13.5" customHeight="1">
      <c r="A250" s="170" t="s">
        <v>201</v>
      </c>
      <c r="B250" s="170"/>
      <c r="C250" s="45" t="s">
        <v>202</v>
      </c>
      <c r="D250" s="45" t="s">
        <v>202</v>
      </c>
      <c r="E250" s="49">
        <f>SUM(E247:E249)</f>
        <v>0</v>
      </c>
      <c r="F250" s="40"/>
    </row>
    <row r="251" spans="1:8">
      <c r="A251" s="40"/>
      <c r="B251" s="40"/>
      <c r="C251" s="40"/>
      <c r="D251" s="40"/>
      <c r="E251" s="40"/>
      <c r="F251" s="40"/>
    </row>
    <row r="252" spans="1:8" ht="13.5" customHeight="1">
      <c r="A252" s="186" t="s">
        <v>289</v>
      </c>
      <c r="B252" s="186"/>
      <c r="C252" s="186"/>
      <c r="D252" s="186"/>
      <c r="E252" s="186"/>
      <c r="F252" s="186"/>
    </row>
    <row r="253" spans="1:8">
      <c r="A253" s="40"/>
      <c r="B253" s="40"/>
      <c r="C253" s="40"/>
      <c r="D253" s="40"/>
      <c r="E253" s="40"/>
      <c r="F253" s="40"/>
    </row>
    <row r="254" spans="1:8" ht="37.5" customHeight="1">
      <c r="A254" s="45" t="s">
        <v>30</v>
      </c>
      <c r="B254" s="45" t="s">
        <v>204</v>
      </c>
      <c r="C254" s="171" t="s">
        <v>290</v>
      </c>
      <c r="D254" s="171"/>
      <c r="E254" s="45" t="s">
        <v>291</v>
      </c>
      <c r="F254" s="45" t="s">
        <v>292</v>
      </c>
    </row>
    <row r="255" spans="1:8">
      <c r="A255" s="45">
        <v>1</v>
      </c>
      <c r="B255" s="45">
        <v>2</v>
      </c>
      <c r="C255" s="171">
        <v>3</v>
      </c>
      <c r="D255" s="171"/>
      <c r="E255" s="45">
        <v>4</v>
      </c>
      <c r="F255" s="45">
        <v>5</v>
      </c>
    </row>
    <row r="256" spans="1:8">
      <c r="A256" s="58"/>
      <c r="B256" s="58" t="s">
        <v>330</v>
      </c>
      <c r="C256" s="58"/>
      <c r="D256" s="58"/>
      <c r="E256" s="58">
        <v>4</v>
      </c>
      <c r="F256" s="79">
        <v>8613090</v>
      </c>
    </row>
    <row r="257" spans="1:8" ht="25.5">
      <c r="A257" s="58"/>
      <c r="B257" s="58" t="s">
        <v>331</v>
      </c>
      <c r="C257" s="58"/>
      <c r="D257" s="58"/>
      <c r="E257" s="58">
        <v>50</v>
      </c>
      <c r="F257" s="79">
        <v>5700000</v>
      </c>
    </row>
    <row r="258" spans="1:8" ht="25.5">
      <c r="A258" s="58"/>
      <c r="B258" s="58" t="s">
        <v>332</v>
      </c>
      <c r="C258" s="58"/>
      <c r="D258" s="58"/>
      <c r="E258" s="58">
        <v>5</v>
      </c>
      <c r="F258" s="79">
        <v>586955.34</v>
      </c>
    </row>
    <row r="259" spans="1:8">
      <c r="A259" s="58"/>
      <c r="B259" s="58" t="s">
        <v>333</v>
      </c>
      <c r="C259" s="58"/>
      <c r="D259" s="58"/>
      <c r="E259" s="58">
        <v>10</v>
      </c>
      <c r="F259" s="79">
        <v>500000</v>
      </c>
    </row>
    <row r="260" spans="1:8" ht="25.5">
      <c r="A260" s="58"/>
      <c r="B260" s="58" t="s">
        <v>334</v>
      </c>
      <c r="C260" s="58"/>
      <c r="D260" s="58"/>
      <c r="E260" s="58">
        <v>25</v>
      </c>
      <c r="F260" s="79">
        <v>740000</v>
      </c>
    </row>
    <row r="261" spans="1:8">
      <c r="A261" s="58"/>
      <c r="B261" s="58" t="s">
        <v>335</v>
      </c>
      <c r="C261" s="58"/>
      <c r="D261" s="58"/>
      <c r="E261" s="58">
        <v>50</v>
      </c>
      <c r="F261" s="79">
        <v>835660</v>
      </c>
    </row>
    <row r="262" spans="1:8" ht="25.5">
      <c r="A262" s="58"/>
      <c r="B262" s="58" t="s">
        <v>461</v>
      </c>
      <c r="C262" s="58"/>
      <c r="D262" s="58"/>
      <c r="E262" s="58">
        <v>1000</v>
      </c>
      <c r="F262" s="79">
        <v>977365.66</v>
      </c>
    </row>
    <row r="263" spans="1:8">
      <c r="A263" s="58"/>
      <c r="B263" s="58" t="s">
        <v>337</v>
      </c>
      <c r="C263" s="58"/>
      <c r="D263" s="58"/>
      <c r="E263" s="58">
        <v>100</v>
      </c>
      <c r="F263" s="79">
        <v>3046929</v>
      </c>
    </row>
    <row r="264" spans="1:8">
      <c r="A264" s="46"/>
      <c r="B264" s="47"/>
      <c r="C264" s="168"/>
      <c r="D264" s="168"/>
      <c r="E264" s="46"/>
      <c r="F264" s="78"/>
    </row>
    <row r="265" spans="1:8" ht="13.5" customHeight="1">
      <c r="A265" s="170" t="s">
        <v>201</v>
      </c>
      <c r="B265" s="170"/>
      <c r="C265" s="171" t="s">
        <v>202</v>
      </c>
      <c r="D265" s="171"/>
      <c r="E265" s="45" t="s">
        <v>202</v>
      </c>
      <c r="F265" s="78">
        <f>SUM(F256:F264)</f>
        <v>21000000</v>
      </c>
      <c r="G265" s="76">
        <f>раздел3_3!G16</f>
        <v>19000000</v>
      </c>
      <c r="H265" s="80">
        <f>F265-G265</f>
        <v>2000000</v>
      </c>
    </row>
    <row r="266" spans="1:8">
      <c r="A266" s="40"/>
      <c r="B266" s="40"/>
      <c r="C266" s="40"/>
      <c r="D266" s="40"/>
      <c r="E266" s="40"/>
      <c r="F266" s="40"/>
    </row>
    <row r="267" spans="1:8" ht="13.5" customHeight="1">
      <c r="A267" s="186" t="s">
        <v>293</v>
      </c>
      <c r="B267" s="186"/>
      <c r="C267" s="186"/>
      <c r="D267" s="186"/>
      <c r="E267" s="186"/>
      <c r="F267" s="186"/>
    </row>
    <row r="268" spans="1:8">
      <c r="A268" s="40"/>
      <c r="B268" s="40"/>
      <c r="C268" s="40"/>
      <c r="D268" s="40"/>
      <c r="E268" s="40"/>
      <c r="F268" s="40"/>
    </row>
    <row r="269" spans="1:8" ht="25.5" customHeight="1">
      <c r="A269" s="45" t="s">
        <v>30</v>
      </c>
      <c r="B269" s="171" t="s">
        <v>204</v>
      </c>
      <c r="C269" s="171"/>
      <c r="D269" s="171"/>
      <c r="E269" s="45" t="s">
        <v>294</v>
      </c>
      <c r="F269" s="45" t="s">
        <v>295</v>
      </c>
    </row>
    <row r="270" spans="1:8">
      <c r="A270" s="45">
        <v>1</v>
      </c>
      <c r="B270" s="171">
        <v>2</v>
      </c>
      <c r="C270" s="171"/>
      <c r="D270" s="171"/>
      <c r="E270" s="45">
        <v>3</v>
      </c>
      <c r="F270" s="45">
        <v>4</v>
      </c>
    </row>
    <row r="271" spans="1:8" ht="25.5">
      <c r="A271" s="58">
        <v>1</v>
      </c>
      <c r="B271" s="55" t="s">
        <v>338</v>
      </c>
      <c r="C271" s="58"/>
      <c r="D271" s="58"/>
      <c r="E271" s="58"/>
      <c r="F271" s="58"/>
    </row>
    <row r="272" spans="1:8" ht="25.5">
      <c r="A272" s="58">
        <v>2</v>
      </c>
      <c r="B272" s="55" t="s">
        <v>339</v>
      </c>
      <c r="C272" s="58"/>
      <c r="D272" s="58"/>
      <c r="E272" s="58">
        <v>2</v>
      </c>
      <c r="F272" s="79">
        <v>300000</v>
      </c>
    </row>
    <row r="273" spans="1:8" ht="51">
      <c r="A273" s="58">
        <v>3</v>
      </c>
      <c r="B273" s="55" t="s">
        <v>340</v>
      </c>
      <c r="C273" s="58"/>
      <c r="D273" s="58"/>
      <c r="E273" s="58">
        <v>5</v>
      </c>
      <c r="F273" s="79">
        <v>1040268.01</v>
      </c>
    </row>
    <row r="274" spans="1:8" ht="25.5">
      <c r="A274" s="58">
        <v>4</v>
      </c>
      <c r="B274" s="55" t="s">
        <v>341</v>
      </c>
      <c r="C274" s="58"/>
      <c r="D274" s="58"/>
      <c r="E274" s="58">
        <v>5</v>
      </c>
      <c r="F274" s="79">
        <v>1349999.99</v>
      </c>
    </row>
    <row r="275" spans="1:8">
      <c r="A275" s="58">
        <v>5</v>
      </c>
      <c r="B275" s="55" t="s">
        <v>342</v>
      </c>
      <c r="C275" s="58"/>
      <c r="D275" s="58"/>
      <c r="E275" s="58"/>
      <c r="F275" s="79">
        <v>100000</v>
      </c>
    </row>
    <row r="276" spans="1:8" ht="25.5">
      <c r="A276" s="58">
        <v>6</v>
      </c>
      <c r="B276" s="55" t="s">
        <v>343</v>
      </c>
      <c r="C276" s="58"/>
      <c r="D276" s="58"/>
      <c r="E276" s="58">
        <v>2</v>
      </c>
      <c r="F276" s="79">
        <v>393292.39999999997</v>
      </c>
    </row>
    <row r="277" spans="1:8">
      <c r="A277" s="58">
        <v>7</v>
      </c>
      <c r="B277" s="55" t="s">
        <v>344</v>
      </c>
      <c r="C277" s="58"/>
      <c r="D277" s="58"/>
      <c r="E277" s="58">
        <v>5</v>
      </c>
      <c r="F277" s="79">
        <v>555600</v>
      </c>
    </row>
    <row r="278" spans="1:8">
      <c r="A278" s="58">
        <v>8</v>
      </c>
      <c r="B278" s="55" t="s">
        <v>345</v>
      </c>
      <c r="C278" s="58"/>
      <c r="D278" s="58"/>
      <c r="E278" s="58">
        <v>4</v>
      </c>
      <c r="F278" s="79">
        <v>290000</v>
      </c>
    </row>
    <row r="279" spans="1:8">
      <c r="A279" s="58">
        <v>9</v>
      </c>
      <c r="B279" s="55" t="s">
        <v>346</v>
      </c>
      <c r="C279" s="58"/>
      <c r="D279" s="58"/>
      <c r="E279" s="58">
        <v>1</v>
      </c>
      <c r="F279" s="79">
        <v>45000</v>
      </c>
    </row>
    <row r="280" spans="1:8">
      <c r="A280" s="58">
        <v>10</v>
      </c>
      <c r="B280" s="55" t="s">
        <v>347</v>
      </c>
      <c r="C280" s="58"/>
      <c r="D280" s="58"/>
      <c r="E280" s="58">
        <v>28</v>
      </c>
      <c r="F280" s="79">
        <v>700000</v>
      </c>
    </row>
    <row r="281" spans="1:8">
      <c r="A281" s="58">
        <v>11</v>
      </c>
      <c r="B281" s="55" t="s">
        <v>348</v>
      </c>
      <c r="C281" s="58"/>
      <c r="D281" s="58"/>
      <c r="E281" s="58"/>
      <c r="F281" s="79">
        <v>2925950.6</v>
      </c>
    </row>
    <row r="282" spans="1:8">
      <c r="A282" s="58">
        <v>12</v>
      </c>
      <c r="B282" s="55" t="s">
        <v>349</v>
      </c>
      <c r="C282" s="58"/>
      <c r="D282" s="58"/>
      <c r="E282" s="58">
        <v>2</v>
      </c>
      <c r="F282" s="79">
        <v>1962664</v>
      </c>
    </row>
    <row r="283" spans="1:8">
      <c r="A283" s="58">
        <v>13</v>
      </c>
      <c r="B283" s="55" t="s">
        <v>350</v>
      </c>
      <c r="C283" s="58"/>
      <c r="D283" s="58"/>
      <c r="E283" s="58">
        <v>8</v>
      </c>
      <c r="F283" s="79">
        <v>230186.6</v>
      </c>
    </row>
    <row r="284" spans="1:8" ht="25.5">
      <c r="A284" s="58">
        <v>14</v>
      </c>
      <c r="B284" s="55" t="s">
        <v>351</v>
      </c>
      <c r="C284" s="58"/>
      <c r="D284" s="58"/>
      <c r="E284" s="58">
        <v>7</v>
      </c>
      <c r="F284" s="79">
        <v>138.4</v>
      </c>
    </row>
    <row r="285" spans="1:8">
      <c r="A285" s="122"/>
      <c r="B285" s="123" t="s">
        <v>459</v>
      </c>
      <c r="C285" s="122"/>
      <c r="D285" s="122"/>
      <c r="E285" s="122"/>
      <c r="F285" s="80">
        <v>106900</v>
      </c>
    </row>
    <row r="286" spans="1:8">
      <c r="A286" s="46"/>
      <c r="B286" s="168"/>
      <c r="C286" s="168"/>
      <c r="D286" s="168"/>
      <c r="E286" s="51"/>
      <c r="F286" s="79"/>
    </row>
    <row r="287" spans="1:8" ht="13.5" customHeight="1">
      <c r="A287" s="170" t="s">
        <v>201</v>
      </c>
      <c r="B287" s="170"/>
      <c r="C287" s="170"/>
      <c r="D287" s="170"/>
      <c r="E287" s="45" t="s">
        <v>202</v>
      </c>
      <c r="F287" s="79">
        <f>SUM(F271:F285)</f>
        <v>10000000</v>
      </c>
      <c r="G287" s="76">
        <f>раздел3_3!G17</f>
        <v>9000000</v>
      </c>
      <c r="H287" s="80">
        <f>G287-F287</f>
        <v>-1000000</v>
      </c>
    </row>
    <row r="288" spans="1:8">
      <c r="A288" s="40"/>
      <c r="B288" s="40"/>
      <c r="C288" s="40"/>
      <c r="D288" s="40"/>
      <c r="E288" s="40"/>
      <c r="F288" s="40"/>
    </row>
    <row r="289" spans="1:6" ht="13.5" customHeight="1">
      <c r="A289" s="186" t="s">
        <v>296</v>
      </c>
      <c r="B289" s="186"/>
      <c r="C289" s="186"/>
      <c r="D289" s="186"/>
      <c r="E289" s="186"/>
      <c r="F289" s="186"/>
    </row>
    <row r="290" spans="1:6">
      <c r="A290" s="40"/>
      <c r="B290" s="40"/>
      <c r="C290" s="40"/>
      <c r="D290" s="40"/>
      <c r="E290" s="40"/>
      <c r="F290" s="40"/>
    </row>
    <row r="291" spans="1:6" ht="25.5">
      <c r="A291" s="45" t="s">
        <v>30</v>
      </c>
      <c r="B291" s="45" t="s">
        <v>204</v>
      </c>
      <c r="C291" s="45" t="s">
        <v>286</v>
      </c>
      <c r="D291" s="45" t="s">
        <v>297</v>
      </c>
      <c r="E291" s="45" t="s">
        <v>279</v>
      </c>
      <c r="F291" s="40"/>
    </row>
    <row r="292" spans="1:6">
      <c r="A292" s="45">
        <v>1</v>
      </c>
      <c r="B292" s="45">
        <v>2</v>
      </c>
      <c r="C292" s="45">
        <v>3</v>
      </c>
      <c r="D292" s="45">
        <v>4</v>
      </c>
      <c r="E292" s="45">
        <v>5</v>
      </c>
      <c r="F292" s="40"/>
    </row>
    <row r="293" spans="1:6">
      <c r="A293" s="131"/>
      <c r="B293" s="131" t="s">
        <v>460</v>
      </c>
      <c r="C293" s="131"/>
      <c r="D293" s="131"/>
      <c r="E293" s="79">
        <v>1633345.27</v>
      </c>
      <c r="F293" s="40"/>
    </row>
    <row r="294" spans="1:6">
      <c r="A294" s="58">
        <v>1</v>
      </c>
      <c r="B294" s="55" t="s">
        <v>352</v>
      </c>
      <c r="C294" s="58">
        <v>50</v>
      </c>
      <c r="D294" s="58">
        <v>52501.9</v>
      </c>
      <c r="E294" s="79">
        <v>1614011.39</v>
      </c>
      <c r="F294" s="40"/>
    </row>
    <row r="295" spans="1:6">
      <c r="A295" s="58">
        <v>2</v>
      </c>
      <c r="B295" s="55" t="s">
        <v>353</v>
      </c>
      <c r="C295" s="58">
        <v>106</v>
      </c>
      <c r="D295" s="58">
        <v>46000</v>
      </c>
      <c r="E295" s="79">
        <v>5520671</v>
      </c>
      <c r="F295" s="40"/>
    </row>
    <row r="296" spans="1:6">
      <c r="A296" s="58">
        <v>3</v>
      </c>
      <c r="B296" s="55" t="s">
        <v>354</v>
      </c>
      <c r="C296" s="58">
        <v>30</v>
      </c>
      <c r="D296" s="58">
        <v>26316</v>
      </c>
      <c r="E296" s="79">
        <v>789480</v>
      </c>
      <c r="F296" s="40"/>
    </row>
    <row r="297" spans="1:6">
      <c r="A297" s="58">
        <v>4</v>
      </c>
      <c r="B297" s="55" t="s">
        <v>355</v>
      </c>
      <c r="C297" s="58">
        <v>23</v>
      </c>
      <c r="D297" s="58">
        <v>20833</v>
      </c>
      <c r="E297" s="79">
        <v>479159</v>
      </c>
      <c r="F297" s="40"/>
    </row>
    <row r="298" spans="1:6">
      <c r="A298" s="58">
        <v>5</v>
      </c>
      <c r="B298" s="55" t="s">
        <v>357</v>
      </c>
      <c r="C298" s="58">
        <v>100</v>
      </c>
      <c r="D298" s="58">
        <v>96</v>
      </c>
      <c r="E298" s="79">
        <v>963333.34</v>
      </c>
      <c r="F298" s="40"/>
    </row>
    <row r="299" spans="1:6">
      <c r="A299" s="58"/>
      <c r="B299" s="55"/>
      <c r="C299" s="58"/>
      <c r="D299" s="58"/>
      <c r="E299" s="79"/>
      <c r="F299" s="40"/>
    </row>
    <row r="300" spans="1:6">
      <c r="A300" s="58">
        <v>6</v>
      </c>
      <c r="B300" s="55" t="s">
        <v>356</v>
      </c>
      <c r="C300" s="58">
        <v>2</v>
      </c>
      <c r="D300" s="58">
        <v>1518333.33</v>
      </c>
      <c r="E300" s="79">
        <v>3000000</v>
      </c>
      <c r="F300" s="40"/>
    </row>
    <row r="301" spans="1:6">
      <c r="A301" s="58"/>
      <c r="B301" s="58"/>
      <c r="C301" s="58"/>
      <c r="D301" s="58"/>
      <c r="E301" s="79"/>
      <c r="F301" s="40"/>
    </row>
    <row r="302" spans="1:6">
      <c r="A302" s="58"/>
      <c r="B302" s="58"/>
      <c r="C302" s="58"/>
      <c r="D302" s="58"/>
      <c r="E302" s="79"/>
      <c r="F302" s="40"/>
    </row>
    <row r="303" spans="1:6">
      <c r="A303" s="58"/>
      <c r="B303" s="58"/>
      <c r="C303" s="58"/>
      <c r="D303" s="58"/>
      <c r="E303" s="79"/>
      <c r="F303" s="40"/>
    </row>
    <row r="304" spans="1:6">
      <c r="A304" s="46"/>
      <c r="B304" s="47"/>
      <c r="C304" s="46"/>
      <c r="D304" s="46"/>
      <c r="E304" s="79">
        <f>C304*D304</f>
        <v>0</v>
      </c>
      <c r="F304" s="40"/>
    </row>
    <row r="305" spans="1:7">
      <c r="A305" s="46"/>
      <c r="B305" s="47"/>
      <c r="C305" s="46"/>
      <c r="D305" s="46"/>
      <c r="E305" s="79">
        <f>C305*D305</f>
        <v>0</v>
      </c>
      <c r="F305" s="40"/>
    </row>
    <row r="306" spans="1:7">
      <c r="A306" s="46"/>
      <c r="B306" s="47"/>
      <c r="C306" s="46"/>
      <c r="D306" s="46"/>
      <c r="E306" s="79">
        <f>C306*D306</f>
        <v>0</v>
      </c>
    </row>
    <row r="307" spans="1:7" ht="13.5" customHeight="1">
      <c r="A307" s="170" t="s">
        <v>201</v>
      </c>
      <c r="B307" s="170"/>
      <c r="C307" s="46">
        <f>SUM(C304:C306)</f>
        <v>0</v>
      </c>
      <c r="D307" s="45" t="s">
        <v>202</v>
      </c>
      <c r="E307" s="79">
        <f>SUM(E293:E305)</f>
        <v>14000000</v>
      </c>
      <c r="F307" s="76">
        <f>раздел3_3!G32</f>
        <v>8000000</v>
      </c>
      <c r="G307" s="80">
        <f>E307-F307</f>
        <v>6000000</v>
      </c>
    </row>
    <row r="309" spans="1:7" ht="25.5" customHeight="1">
      <c r="A309" s="186" t="s">
        <v>298</v>
      </c>
      <c r="B309" s="186"/>
      <c r="C309" s="186"/>
      <c r="D309" s="186"/>
      <c r="E309" s="186"/>
      <c r="F309" s="186"/>
    </row>
    <row r="310" spans="1:7">
      <c r="A310" s="40"/>
      <c r="B310" s="40"/>
      <c r="C310" s="40"/>
      <c r="D310" s="40"/>
      <c r="E310" s="40"/>
    </row>
    <row r="311" spans="1:7" ht="25.5">
      <c r="A311" s="45" t="s">
        <v>30</v>
      </c>
      <c r="B311" s="45" t="s">
        <v>204</v>
      </c>
      <c r="C311" s="45" t="s">
        <v>286</v>
      </c>
      <c r="D311" s="45" t="s">
        <v>297</v>
      </c>
      <c r="E311" s="45" t="s">
        <v>279</v>
      </c>
    </row>
    <row r="312" spans="1:7">
      <c r="A312" s="45">
        <v>1</v>
      </c>
      <c r="B312" s="45">
        <v>2</v>
      </c>
      <c r="C312" s="45">
        <v>3</v>
      </c>
      <c r="D312" s="45">
        <v>4</v>
      </c>
      <c r="E312" s="45">
        <v>5</v>
      </c>
    </row>
    <row r="313" spans="1:7">
      <c r="A313" s="131"/>
      <c r="B313" s="131" t="s">
        <v>460</v>
      </c>
      <c r="C313" s="131"/>
      <c r="D313" s="131"/>
      <c r="E313" s="84">
        <v>7589442.1600000001</v>
      </c>
    </row>
    <row r="314" spans="1:7">
      <c r="A314" s="58">
        <v>1</v>
      </c>
      <c r="B314" s="58" t="s">
        <v>358</v>
      </c>
      <c r="C314" s="58"/>
      <c r="D314" s="58"/>
      <c r="E314" s="84">
        <v>31047211.140000001</v>
      </c>
    </row>
    <row r="315" spans="1:7" ht="25.5">
      <c r="A315" s="58">
        <v>2</v>
      </c>
      <c r="B315" s="58" t="s">
        <v>359</v>
      </c>
      <c r="C315" s="58"/>
      <c r="D315" s="58"/>
      <c r="E315" s="84">
        <v>9344015</v>
      </c>
    </row>
    <row r="316" spans="1:7">
      <c r="A316" s="58">
        <v>3</v>
      </c>
      <c r="B316" s="58" t="s">
        <v>360</v>
      </c>
      <c r="C316" s="58"/>
      <c r="D316" s="58"/>
      <c r="E316" s="84">
        <v>10000000</v>
      </c>
    </row>
    <row r="317" spans="1:7">
      <c r="A317" s="58">
        <v>4</v>
      </c>
      <c r="B317" s="58" t="s">
        <v>361</v>
      </c>
      <c r="C317" s="58"/>
      <c r="D317" s="58"/>
      <c r="E317" s="84">
        <v>3746598</v>
      </c>
    </row>
    <row r="318" spans="1:7">
      <c r="A318" s="58">
        <v>5</v>
      </c>
      <c r="B318" s="58" t="s">
        <v>362</v>
      </c>
      <c r="C318" s="58"/>
      <c r="D318" s="58"/>
      <c r="E318" s="84">
        <v>2350000</v>
      </c>
    </row>
    <row r="319" spans="1:7">
      <c r="A319" s="58">
        <v>6</v>
      </c>
      <c r="B319" s="58" t="s">
        <v>363</v>
      </c>
      <c r="C319" s="58"/>
      <c r="D319" s="58"/>
      <c r="E319" s="84">
        <v>3600000</v>
      </c>
    </row>
    <row r="320" spans="1:7">
      <c r="A320" s="58">
        <v>7</v>
      </c>
      <c r="B320" s="58" t="s">
        <v>364</v>
      </c>
      <c r="C320" s="58"/>
      <c r="D320" s="58"/>
      <c r="E320" s="84">
        <v>21862300</v>
      </c>
    </row>
    <row r="321" spans="1:7">
      <c r="A321" s="58">
        <v>8</v>
      </c>
      <c r="B321" s="58" t="s">
        <v>365</v>
      </c>
      <c r="C321" s="58"/>
      <c r="D321" s="58"/>
      <c r="E321" s="84">
        <v>1200000</v>
      </c>
    </row>
    <row r="322" spans="1:7">
      <c r="A322" s="58">
        <v>9</v>
      </c>
      <c r="B322" s="58" t="s">
        <v>366</v>
      </c>
      <c r="C322" s="58"/>
      <c r="D322" s="58"/>
      <c r="E322" s="84">
        <v>1600000</v>
      </c>
    </row>
    <row r="323" spans="1:7">
      <c r="A323" s="58">
        <v>10</v>
      </c>
      <c r="B323" s="58" t="s">
        <v>367</v>
      </c>
      <c r="C323" s="58"/>
      <c r="D323" s="58"/>
      <c r="E323" s="84">
        <v>11700000</v>
      </c>
    </row>
    <row r="324" spans="1:7" ht="25.5">
      <c r="A324" s="58">
        <v>11</v>
      </c>
      <c r="B324" s="58" t="s">
        <v>368</v>
      </c>
      <c r="C324" s="58"/>
      <c r="D324" s="58"/>
      <c r="E324" s="84">
        <v>15500000</v>
      </c>
    </row>
    <row r="325" spans="1:7">
      <c r="A325" s="58">
        <v>12</v>
      </c>
      <c r="B325" s="58" t="s">
        <v>369</v>
      </c>
      <c r="C325" s="58"/>
      <c r="D325" s="58"/>
      <c r="E325" s="84">
        <v>1400000</v>
      </c>
    </row>
    <row r="326" spans="1:7">
      <c r="A326" s="58">
        <v>13</v>
      </c>
      <c r="B326" s="58" t="s">
        <v>370</v>
      </c>
      <c r="C326" s="58"/>
      <c r="D326" s="58"/>
      <c r="E326" s="84">
        <v>2300000</v>
      </c>
    </row>
    <row r="327" spans="1:7">
      <c r="A327" s="58">
        <v>14</v>
      </c>
      <c r="B327" s="58" t="s">
        <v>371</v>
      </c>
      <c r="C327" s="58"/>
      <c r="D327" s="58"/>
      <c r="E327" s="84">
        <v>2050000</v>
      </c>
    </row>
    <row r="328" spans="1:7">
      <c r="A328" s="58">
        <v>15</v>
      </c>
      <c r="B328" s="58" t="s">
        <v>372</v>
      </c>
      <c r="C328" s="58"/>
      <c r="D328" s="58"/>
      <c r="E328" s="84">
        <v>5000000</v>
      </c>
    </row>
    <row r="329" spans="1:7">
      <c r="A329" s="58">
        <v>16</v>
      </c>
      <c r="B329" s="58" t="s">
        <v>373</v>
      </c>
      <c r="C329" s="58"/>
      <c r="D329" s="58"/>
      <c r="E329" s="84">
        <v>600000</v>
      </c>
      <c r="G329" s="80"/>
    </row>
    <row r="330" spans="1:7">
      <c r="A330" s="58">
        <v>17</v>
      </c>
      <c r="B330" s="58" t="s">
        <v>374</v>
      </c>
      <c r="C330" s="58"/>
      <c r="D330" s="58"/>
      <c r="E330" s="84">
        <v>2000000</v>
      </c>
    </row>
    <row r="331" spans="1:7">
      <c r="A331" s="46"/>
      <c r="B331" s="47"/>
      <c r="C331" s="46"/>
      <c r="D331" s="46"/>
      <c r="E331" s="56">
        <f>C331*D331</f>
        <v>0</v>
      </c>
    </row>
    <row r="332" spans="1:7" ht="13.5" customHeight="1">
      <c r="A332" s="170" t="s">
        <v>201</v>
      </c>
      <c r="B332" s="170"/>
      <c r="C332" s="46">
        <f>SUM(C331:C331)</f>
        <v>0</v>
      </c>
      <c r="D332" s="45" t="s">
        <v>202</v>
      </c>
      <c r="E332" s="56">
        <f>SUM(E313:E331)</f>
        <v>132889566.3</v>
      </c>
      <c r="F332" s="76">
        <f>раздел3_3!G35</f>
        <v>132889566.29999995</v>
      </c>
      <c r="G332" s="80">
        <f>F332-E332</f>
        <v>0</v>
      </c>
    </row>
    <row r="334" spans="1:7" ht="13.5" customHeight="1">
      <c r="A334" s="186" t="s">
        <v>299</v>
      </c>
      <c r="B334" s="186"/>
      <c r="C334" s="186"/>
      <c r="D334" s="186"/>
      <c r="E334" s="186"/>
      <c r="F334" s="186"/>
    </row>
    <row r="335" spans="1:7">
      <c r="A335" s="40"/>
      <c r="B335" s="40"/>
      <c r="C335" s="40"/>
      <c r="D335" s="40"/>
      <c r="E335" s="40"/>
    </row>
    <row r="336" spans="1:7" ht="25.5">
      <c r="A336" s="45" t="s">
        <v>30</v>
      </c>
      <c r="B336" s="45" t="s">
        <v>204</v>
      </c>
      <c r="C336" s="45" t="s">
        <v>286</v>
      </c>
      <c r="D336" s="45" t="s">
        <v>297</v>
      </c>
      <c r="E336" s="45" t="s">
        <v>279</v>
      </c>
    </row>
    <row r="337" spans="1:7">
      <c r="A337" s="45">
        <v>1</v>
      </c>
      <c r="B337" s="45">
        <v>2</v>
      </c>
      <c r="C337" s="45">
        <v>3</v>
      </c>
      <c r="D337" s="45">
        <v>4</v>
      </c>
      <c r="E337" s="45">
        <v>5</v>
      </c>
    </row>
    <row r="338" spans="1:7">
      <c r="A338" s="58"/>
      <c r="B338" s="55" t="s">
        <v>375</v>
      </c>
      <c r="C338" s="58">
        <v>4947</v>
      </c>
      <c r="D338" s="58">
        <v>191.6</v>
      </c>
      <c r="E338" s="79">
        <v>1147850</v>
      </c>
    </row>
    <row r="339" spans="1:7">
      <c r="A339" s="58"/>
      <c r="B339" s="55" t="s">
        <v>376</v>
      </c>
      <c r="C339" s="58">
        <v>6900</v>
      </c>
      <c r="D339" s="58">
        <v>49.9</v>
      </c>
      <c r="E339" s="79">
        <v>344310</v>
      </c>
    </row>
    <row r="340" spans="1:7">
      <c r="A340" s="58"/>
      <c r="B340" s="55" t="s">
        <v>377</v>
      </c>
      <c r="C340" s="58">
        <v>15500</v>
      </c>
      <c r="D340" s="58">
        <v>55.3</v>
      </c>
      <c r="E340" s="79">
        <v>857150</v>
      </c>
    </row>
    <row r="341" spans="1:7">
      <c r="A341" s="58"/>
      <c r="B341" s="55" t="s">
        <v>378</v>
      </c>
      <c r="C341" s="58">
        <v>54000</v>
      </c>
      <c r="D341" s="58">
        <v>94.6</v>
      </c>
      <c r="E341" s="79">
        <v>6108400</v>
      </c>
    </row>
    <row r="342" spans="1:7">
      <c r="A342" s="58"/>
      <c r="B342" s="55" t="s">
        <v>379</v>
      </c>
      <c r="C342" s="58">
        <v>24100</v>
      </c>
      <c r="D342" s="58">
        <v>305.2</v>
      </c>
      <c r="E342" s="79">
        <v>9380320</v>
      </c>
    </row>
    <row r="343" spans="1:7">
      <c r="A343" s="58"/>
      <c r="B343" s="55" t="s">
        <v>380</v>
      </c>
      <c r="C343" s="58">
        <v>103000</v>
      </c>
      <c r="D343" s="58">
        <v>57.9</v>
      </c>
      <c r="E343" s="79">
        <v>5963700</v>
      </c>
    </row>
    <row r="344" spans="1:7">
      <c r="A344" s="58"/>
      <c r="B344" s="55" t="s">
        <v>381</v>
      </c>
      <c r="C344" s="58">
        <v>6100</v>
      </c>
      <c r="D344" s="58">
        <v>99.3</v>
      </c>
      <c r="E344" s="79">
        <v>605730</v>
      </c>
    </row>
    <row r="345" spans="1:7">
      <c r="A345" s="58"/>
      <c r="B345" s="55" t="s">
        <v>382</v>
      </c>
      <c r="C345" s="58">
        <v>8000</v>
      </c>
      <c r="D345" s="58">
        <v>187.4</v>
      </c>
      <c r="E345" s="79">
        <v>1499200</v>
      </c>
    </row>
    <row r="346" spans="1:7">
      <c r="A346" s="58"/>
      <c r="B346" s="55" t="s">
        <v>383</v>
      </c>
      <c r="C346" s="58">
        <v>11100</v>
      </c>
      <c r="D346" s="58">
        <v>75.599999999999994</v>
      </c>
      <c r="E346" s="79">
        <v>839159.99999999988</v>
      </c>
    </row>
    <row r="347" spans="1:7">
      <c r="A347" s="46"/>
      <c r="B347" s="55" t="s">
        <v>384</v>
      </c>
      <c r="C347" s="77">
        <v>43005</v>
      </c>
      <c r="D347" s="77">
        <v>20.8</v>
      </c>
      <c r="E347" s="79">
        <v>894504</v>
      </c>
    </row>
    <row r="348" spans="1:7">
      <c r="A348" s="46"/>
      <c r="B348" s="55" t="s">
        <v>385</v>
      </c>
      <c r="C348" s="77">
        <v>63103.55</v>
      </c>
      <c r="D348" s="77">
        <v>5.7</v>
      </c>
      <c r="E348" s="79">
        <v>359676</v>
      </c>
    </row>
    <row r="349" spans="1:7">
      <c r="A349" s="46"/>
      <c r="B349" s="47"/>
      <c r="C349" s="46"/>
      <c r="D349" s="46"/>
      <c r="E349" s="78">
        <f>C349*D349</f>
        <v>0</v>
      </c>
    </row>
    <row r="350" spans="1:7" ht="13.5" customHeight="1">
      <c r="A350" s="170" t="s">
        <v>201</v>
      </c>
      <c r="B350" s="170"/>
      <c r="C350" s="46">
        <f>SUM(C347:C349)</f>
        <v>106108.55</v>
      </c>
      <c r="D350" s="45" t="s">
        <v>202</v>
      </c>
      <c r="E350" s="78">
        <f>SUM(E338:E349)</f>
        <v>28000000</v>
      </c>
      <c r="F350" s="76">
        <f>раздел3_3!G36</f>
        <v>29000000</v>
      </c>
      <c r="G350" s="80">
        <f>F350-E350</f>
        <v>1000000</v>
      </c>
    </row>
    <row r="352" spans="1:7" ht="13.5" customHeight="1">
      <c r="A352" s="186" t="s">
        <v>300</v>
      </c>
      <c r="B352" s="186"/>
      <c r="C352" s="186"/>
      <c r="D352" s="186"/>
      <c r="E352" s="186"/>
      <c r="F352" s="186"/>
    </row>
    <row r="353" spans="1:5">
      <c r="A353" s="40"/>
      <c r="B353" s="40"/>
      <c r="C353" s="40"/>
      <c r="D353" s="40"/>
      <c r="E353" s="40"/>
    </row>
    <row r="354" spans="1:5" ht="25.5">
      <c r="A354" s="45" t="s">
        <v>30</v>
      </c>
      <c r="B354" s="45" t="s">
        <v>204</v>
      </c>
      <c r="C354" s="45" t="s">
        <v>286</v>
      </c>
      <c r="D354" s="45" t="s">
        <v>297</v>
      </c>
      <c r="E354" s="45" t="s">
        <v>279</v>
      </c>
    </row>
    <row r="355" spans="1:5">
      <c r="A355" s="45">
        <v>1</v>
      </c>
      <c r="B355" s="45">
        <v>2</v>
      </c>
      <c r="C355" s="45">
        <v>3</v>
      </c>
      <c r="D355" s="45">
        <v>4</v>
      </c>
      <c r="E355" s="45">
        <v>5</v>
      </c>
    </row>
    <row r="356" spans="1:5">
      <c r="A356" s="131"/>
      <c r="B356" s="131" t="s">
        <v>460</v>
      </c>
      <c r="C356" s="131"/>
      <c r="D356" s="131"/>
      <c r="E356" s="79">
        <v>184872</v>
      </c>
    </row>
    <row r="357" spans="1:5">
      <c r="A357" s="58"/>
      <c r="B357" s="55" t="s">
        <v>386</v>
      </c>
      <c r="C357" s="58">
        <v>52015</v>
      </c>
      <c r="D357" s="58">
        <v>37.856499999999997</v>
      </c>
      <c r="E357" s="79">
        <v>1969105</v>
      </c>
    </row>
    <row r="358" spans="1:5">
      <c r="A358" s="58"/>
      <c r="B358" s="55" t="s">
        <v>387</v>
      </c>
      <c r="C358" s="58">
        <v>800</v>
      </c>
      <c r="D358" s="58">
        <v>1500</v>
      </c>
      <c r="E358" s="79">
        <v>1200000</v>
      </c>
    </row>
    <row r="359" spans="1:5" ht="25.5">
      <c r="A359" s="58"/>
      <c r="B359" s="55" t="s">
        <v>388</v>
      </c>
      <c r="C359" s="58">
        <v>1370</v>
      </c>
      <c r="D359" s="58">
        <v>5000</v>
      </c>
      <c r="E359" s="79">
        <v>6850000</v>
      </c>
    </row>
    <row r="360" spans="1:5">
      <c r="A360" s="58"/>
      <c r="B360" s="55" t="s">
        <v>389</v>
      </c>
      <c r="C360" s="58">
        <v>300</v>
      </c>
      <c r="D360" s="58">
        <v>600</v>
      </c>
      <c r="E360" s="79">
        <v>900000</v>
      </c>
    </row>
    <row r="361" spans="1:5">
      <c r="A361" s="58"/>
      <c r="B361" s="55" t="s">
        <v>390</v>
      </c>
      <c r="C361" s="58">
        <v>7000</v>
      </c>
      <c r="D361" s="58">
        <v>120</v>
      </c>
      <c r="E361" s="79">
        <v>1095276.31</v>
      </c>
    </row>
    <row r="362" spans="1:5">
      <c r="A362" s="58"/>
      <c r="B362" s="55" t="s">
        <v>391</v>
      </c>
      <c r="C362" s="58">
        <v>3</v>
      </c>
      <c r="D362" s="58">
        <v>18731.060000000001</v>
      </c>
      <c r="E362" s="79">
        <v>56193</v>
      </c>
    </row>
    <row r="363" spans="1:5">
      <c r="A363" s="58"/>
      <c r="B363" s="55" t="s">
        <v>392</v>
      </c>
      <c r="C363" s="58">
        <v>4000</v>
      </c>
      <c r="D363" s="58">
        <v>300</v>
      </c>
      <c r="E363" s="79">
        <v>1200000</v>
      </c>
    </row>
    <row r="364" spans="1:5">
      <c r="A364" s="58"/>
      <c r="B364" s="55" t="s">
        <v>393</v>
      </c>
      <c r="C364" s="58">
        <v>1096</v>
      </c>
      <c r="D364" s="58">
        <v>1000</v>
      </c>
      <c r="E364" s="79">
        <v>1096000</v>
      </c>
    </row>
    <row r="365" spans="1:5" ht="25.5">
      <c r="A365" s="58"/>
      <c r="B365" s="55" t="s">
        <v>394</v>
      </c>
      <c r="C365" s="58">
        <v>1650</v>
      </c>
      <c r="D365" s="58">
        <v>1500</v>
      </c>
      <c r="E365" s="79">
        <v>9414851.6899999995</v>
      </c>
    </row>
    <row r="366" spans="1:5">
      <c r="A366" s="58"/>
      <c r="B366" s="55" t="s">
        <v>395</v>
      </c>
      <c r="C366" s="58">
        <v>328</v>
      </c>
      <c r="D366" s="58">
        <v>500</v>
      </c>
      <c r="E366" s="79">
        <v>600000</v>
      </c>
    </row>
    <row r="367" spans="1:5">
      <c r="A367" s="46"/>
      <c r="B367" s="55" t="s">
        <v>396</v>
      </c>
      <c r="C367" s="46"/>
      <c r="D367" s="46"/>
      <c r="E367" s="79">
        <v>1433702</v>
      </c>
    </row>
    <row r="368" spans="1:5">
      <c r="A368" s="46"/>
      <c r="B368" s="47"/>
      <c r="C368" s="46"/>
      <c r="D368" s="46"/>
      <c r="E368" s="79">
        <f>C368*D368</f>
        <v>0</v>
      </c>
    </row>
    <row r="369" spans="1:8">
      <c r="A369" s="46"/>
      <c r="B369" s="47"/>
      <c r="C369" s="46"/>
      <c r="D369" s="46"/>
      <c r="E369" s="79">
        <f>C369*D369</f>
        <v>0</v>
      </c>
    </row>
    <row r="370" spans="1:8" ht="13.5" customHeight="1">
      <c r="A370" s="170" t="s">
        <v>201</v>
      </c>
      <c r="B370" s="170"/>
      <c r="C370" s="46">
        <f>SUM(C367:C369)</f>
        <v>0</v>
      </c>
      <c r="D370" s="45" t="s">
        <v>202</v>
      </c>
      <c r="E370" s="79">
        <f>SUM(E356:E368)</f>
        <v>26000000</v>
      </c>
      <c r="F370" s="76">
        <f>раздел3_3!G37</f>
        <v>34000000</v>
      </c>
      <c r="G370" s="80">
        <f>F370-E370</f>
        <v>8000000</v>
      </c>
    </row>
    <row r="372" spans="1:8" ht="25.5" customHeight="1">
      <c r="A372" s="191" t="s">
        <v>397</v>
      </c>
      <c r="B372" s="191"/>
      <c r="C372" s="191"/>
      <c r="D372" s="191"/>
      <c r="E372" s="191"/>
      <c r="F372" s="191"/>
    </row>
    <row r="373" spans="1:8">
      <c r="A373" s="40"/>
      <c r="B373" s="40"/>
      <c r="C373" s="40"/>
      <c r="D373" s="40"/>
      <c r="E373" s="40"/>
      <c r="F373" s="40"/>
    </row>
    <row r="374" spans="1:8" ht="13.5" customHeight="1">
      <c r="A374" s="186" t="s">
        <v>272</v>
      </c>
      <c r="B374" s="186"/>
      <c r="C374" s="186"/>
      <c r="D374" s="186"/>
      <c r="E374" s="186"/>
      <c r="F374" s="186"/>
    </row>
    <row r="375" spans="1:8">
      <c r="A375" s="40"/>
      <c r="B375" s="40"/>
      <c r="C375" s="40"/>
      <c r="D375" s="40"/>
      <c r="E375" s="40"/>
      <c r="F375" s="40"/>
    </row>
    <row r="376" spans="1:8" ht="38.25">
      <c r="A376" s="45" t="s">
        <v>30</v>
      </c>
      <c r="B376" s="45" t="s">
        <v>204</v>
      </c>
      <c r="C376" s="45" t="s">
        <v>273</v>
      </c>
      <c r="D376" s="45" t="s">
        <v>274</v>
      </c>
      <c r="E376" s="45" t="s">
        <v>275</v>
      </c>
      <c r="F376" s="45" t="s">
        <v>208</v>
      </c>
    </row>
    <row r="377" spans="1:8">
      <c r="A377" s="45">
        <v>1</v>
      </c>
      <c r="B377" s="45">
        <v>2</v>
      </c>
      <c r="C377" s="45">
        <v>3</v>
      </c>
      <c r="D377" s="45">
        <v>4</v>
      </c>
      <c r="E377" s="45">
        <v>5</v>
      </c>
      <c r="F377" s="45">
        <v>6</v>
      </c>
    </row>
    <row r="378" spans="1:8">
      <c r="A378" s="46"/>
      <c r="B378" s="47" t="s">
        <v>404</v>
      </c>
      <c r="C378" s="51"/>
      <c r="D378" s="51">
        <v>12</v>
      </c>
      <c r="E378" s="49"/>
      <c r="F378" s="79">
        <v>70000</v>
      </c>
    </row>
    <row r="379" spans="1:8">
      <c r="A379" s="46"/>
      <c r="B379" s="47" t="s">
        <v>405</v>
      </c>
      <c r="C379" s="51"/>
      <c r="D379" s="51">
        <v>12</v>
      </c>
      <c r="E379" s="49"/>
      <c r="F379" s="79">
        <v>65000</v>
      </c>
    </row>
    <row r="380" spans="1:8">
      <c r="A380" s="46"/>
      <c r="B380" s="47"/>
      <c r="C380" s="51"/>
      <c r="D380" s="51"/>
      <c r="E380" s="49"/>
      <c r="F380" s="79">
        <f>C380*D380*E380</f>
        <v>0</v>
      </c>
    </row>
    <row r="381" spans="1:8" ht="13.5" customHeight="1">
      <c r="A381" s="170" t="s">
        <v>201</v>
      </c>
      <c r="B381" s="170"/>
      <c r="C381" s="45" t="s">
        <v>202</v>
      </c>
      <c r="D381" s="45" t="s">
        <v>202</v>
      </c>
      <c r="E381" s="45" t="s">
        <v>202</v>
      </c>
      <c r="F381" s="79">
        <f>SUM(F378:F380)</f>
        <v>135000</v>
      </c>
      <c r="G381" s="92">
        <f>раздел3_3!H12</f>
        <v>135000</v>
      </c>
      <c r="H381" s="80">
        <f>F381-G381</f>
        <v>0</v>
      </c>
    </row>
    <row r="382" spans="1:8">
      <c r="A382" s="40"/>
      <c r="B382" s="40"/>
      <c r="C382" s="40"/>
      <c r="D382" s="40"/>
      <c r="E382" s="40"/>
      <c r="F382" s="40"/>
    </row>
    <row r="383" spans="1:8" ht="13.5" customHeight="1">
      <c r="A383" s="186" t="s">
        <v>276</v>
      </c>
      <c r="B383" s="186"/>
      <c r="C383" s="186"/>
      <c r="D383" s="186"/>
      <c r="E383" s="186"/>
      <c r="F383" s="186"/>
    </row>
    <row r="384" spans="1:8">
      <c r="A384" s="40"/>
      <c r="B384" s="40"/>
      <c r="C384" s="40"/>
      <c r="D384" s="40"/>
      <c r="E384" s="40"/>
      <c r="F384" s="40"/>
    </row>
    <row r="385" spans="1:7" ht="38.25">
      <c r="A385" s="45" t="s">
        <v>30</v>
      </c>
      <c r="B385" s="45" t="s">
        <v>204</v>
      </c>
      <c r="C385" s="45" t="s">
        <v>277</v>
      </c>
      <c r="D385" s="45" t="s">
        <v>278</v>
      </c>
      <c r="E385" s="45" t="s">
        <v>279</v>
      </c>
      <c r="F385" s="40"/>
    </row>
    <row r="386" spans="1:7">
      <c r="A386" s="45">
        <v>1</v>
      </c>
      <c r="B386" s="45">
        <v>2</v>
      </c>
      <c r="C386" s="45">
        <v>3</v>
      </c>
      <c r="D386" s="45">
        <v>4</v>
      </c>
      <c r="E386" s="45">
        <v>5</v>
      </c>
      <c r="F386" s="40"/>
    </row>
    <row r="387" spans="1:7">
      <c r="A387" s="46"/>
      <c r="B387" s="47" t="s">
        <v>464</v>
      </c>
      <c r="C387" s="51">
        <v>1</v>
      </c>
      <c r="D387" s="49">
        <v>49000</v>
      </c>
      <c r="E387" s="49">
        <f>C387*D387</f>
        <v>49000</v>
      </c>
      <c r="F387" s="40"/>
    </row>
    <row r="388" spans="1:7">
      <c r="A388" s="46"/>
      <c r="B388" s="47"/>
      <c r="C388" s="51"/>
      <c r="D388" s="49"/>
      <c r="E388" s="49">
        <f>C388*D388</f>
        <v>0</v>
      </c>
      <c r="F388" s="40"/>
    </row>
    <row r="389" spans="1:7">
      <c r="A389" s="46"/>
      <c r="B389" s="47"/>
      <c r="C389" s="51"/>
      <c r="D389" s="49"/>
      <c r="E389" s="49">
        <f>C389*D389</f>
        <v>0</v>
      </c>
      <c r="F389" s="40"/>
    </row>
    <row r="390" spans="1:7" ht="13.5" customHeight="1">
      <c r="A390" s="170" t="s">
        <v>201</v>
      </c>
      <c r="B390" s="170"/>
      <c r="C390" s="51">
        <f>SUM(C387:C389)</f>
        <v>1</v>
      </c>
      <c r="D390" s="45" t="s">
        <v>202</v>
      </c>
      <c r="E390" s="49">
        <f>SUM(E387:E389)</f>
        <v>49000</v>
      </c>
      <c r="F390" s="92">
        <f>раздел3_3!H13</f>
        <v>49000</v>
      </c>
      <c r="G390" s="80">
        <f>F390-E390</f>
        <v>0</v>
      </c>
    </row>
    <row r="391" spans="1:7">
      <c r="A391" s="40"/>
      <c r="B391" s="40"/>
      <c r="C391" s="40"/>
      <c r="D391" s="40"/>
      <c r="E391" s="40"/>
      <c r="F391" s="40"/>
    </row>
    <row r="392" spans="1:7" ht="13.5" customHeight="1">
      <c r="A392" s="186" t="s">
        <v>280</v>
      </c>
      <c r="B392" s="186"/>
      <c r="C392" s="186"/>
      <c r="D392" s="186"/>
      <c r="E392" s="186"/>
      <c r="F392" s="186"/>
    </row>
    <row r="393" spans="1:7">
      <c r="A393" s="40"/>
      <c r="B393" s="40"/>
      <c r="C393" s="40"/>
      <c r="D393" s="40"/>
      <c r="E393" s="40"/>
      <c r="F393" s="40"/>
    </row>
    <row r="394" spans="1:7" ht="38.25">
      <c r="A394" s="45" t="s">
        <v>30</v>
      </c>
      <c r="B394" s="45" t="s">
        <v>31</v>
      </c>
      <c r="C394" s="45" t="s">
        <v>281</v>
      </c>
      <c r="D394" s="45" t="s">
        <v>282</v>
      </c>
      <c r="E394" s="45" t="s">
        <v>283</v>
      </c>
      <c r="F394" s="45" t="s">
        <v>284</v>
      </c>
    </row>
    <row r="395" spans="1:7">
      <c r="A395" s="45">
        <v>1</v>
      </c>
      <c r="B395" s="45">
        <v>2</v>
      </c>
      <c r="C395" s="45">
        <v>3</v>
      </c>
      <c r="D395" s="45">
        <v>4</v>
      </c>
      <c r="E395" s="45">
        <v>5</v>
      </c>
      <c r="F395" s="45">
        <v>6</v>
      </c>
    </row>
    <row r="396" spans="1:7">
      <c r="A396" s="58"/>
      <c r="B396" s="58"/>
      <c r="C396" s="58"/>
      <c r="D396" s="58"/>
      <c r="E396" s="58"/>
      <c r="F396" s="58"/>
    </row>
    <row r="397" spans="1:7">
      <c r="A397" s="58"/>
      <c r="B397" s="71" t="s">
        <v>326</v>
      </c>
      <c r="C397" s="93">
        <v>1600</v>
      </c>
      <c r="D397" s="93">
        <v>47.44</v>
      </c>
      <c r="E397" s="58"/>
      <c r="F397" s="84">
        <v>150000</v>
      </c>
    </row>
    <row r="398" spans="1:7">
      <c r="A398" s="58"/>
      <c r="B398" s="71" t="s">
        <v>327</v>
      </c>
      <c r="C398" s="93">
        <v>2600</v>
      </c>
      <c r="D398" s="93">
        <v>43.49</v>
      </c>
      <c r="E398" s="58"/>
      <c r="F398" s="84">
        <v>150000</v>
      </c>
    </row>
    <row r="399" spans="1:7">
      <c r="A399" s="58"/>
      <c r="B399" s="71" t="s">
        <v>406</v>
      </c>
      <c r="C399" s="71">
        <v>3900</v>
      </c>
      <c r="D399" s="71">
        <v>23.72</v>
      </c>
      <c r="E399" s="58"/>
      <c r="F399" s="84">
        <v>200000</v>
      </c>
    </row>
    <row r="400" spans="1:7">
      <c r="A400" s="58"/>
      <c r="B400" s="58"/>
      <c r="C400" s="58"/>
      <c r="D400" s="58"/>
      <c r="E400" s="58"/>
      <c r="F400" s="58"/>
    </row>
    <row r="401" spans="1:8" ht="13.5" customHeight="1">
      <c r="A401" s="170" t="s">
        <v>201</v>
      </c>
      <c r="B401" s="170"/>
      <c r="C401" s="45" t="s">
        <v>202</v>
      </c>
      <c r="D401" s="45" t="s">
        <v>202</v>
      </c>
      <c r="E401" s="45" t="s">
        <v>202</v>
      </c>
      <c r="F401" s="79">
        <f>SUM(F397:F400)</f>
        <v>500000</v>
      </c>
      <c r="G401" s="92">
        <f>раздел3_3!H14</f>
        <v>500000</v>
      </c>
      <c r="H401" s="80">
        <f>G401-F401</f>
        <v>0</v>
      </c>
    </row>
    <row r="402" spans="1:8">
      <c r="A402" s="40"/>
      <c r="B402" s="40"/>
      <c r="C402" s="40"/>
      <c r="D402" s="40"/>
      <c r="E402" s="40"/>
      <c r="F402" s="40"/>
    </row>
    <row r="403" spans="1:8" ht="13.5" customHeight="1">
      <c r="A403" s="186" t="s">
        <v>285</v>
      </c>
      <c r="B403" s="186"/>
      <c r="C403" s="186"/>
      <c r="D403" s="186"/>
      <c r="E403" s="186"/>
      <c r="F403" s="186"/>
    </row>
    <row r="404" spans="1:8">
      <c r="A404" s="40"/>
      <c r="B404" s="40"/>
      <c r="C404" s="40"/>
      <c r="D404" s="40"/>
      <c r="E404" s="40"/>
      <c r="F404" s="40"/>
    </row>
    <row r="405" spans="1:8" ht="38.25">
      <c r="A405" s="45" t="s">
        <v>30</v>
      </c>
      <c r="B405" s="45" t="s">
        <v>31</v>
      </c>
      <c r="C405" s="45" t="s">
        <v>286</v>
      </c>
      <c r="D405" s="45" t="s">
        <v>287</v>
      </c>
      <c r="E405" s="45" t="s">
        <v>288</v>
      </c>
      <c r="F405" s="40"/>
    </row>
    <row r="406" spans="1:8">
      <c r="A406" s="45">
        <v>1</v>
      </c>
      <c r="B406" s="45">
        <v>2</v>
      </c>
      <c r="C406" s="45">
        <v>3</v>
      </c>
      <c r="D406" s="45">
        <v>4</v>
      </c>
      <c r="E406" s="45">
        <v>5</v>
      </c>
      <c r="F406" s="40"/>
    </row>
    <row r="407" spans="1:8">
      <c r="A407" s="46"/>
      <c r="B407" s="47"/>
      <c r="C407" s="46"/>
      <c r="D407" s="49"/>
      <c r="E407" s="49">
        <f>C407*D407</f>
        <v>0</v>
      </c>
      <c r="F407" s="40"/>
    </row>
    <row r="408" spans="1:8">
      <c r="A408" s="46"/>
      <c r="B408" s="47"/>
      <c r="C408" s="46"/>
      <c r="D408" s="49"/>
      <c r="E408" s="49">
        <f>C408*D408</f>
        <v>0</v>
      </c>
      <c r="F408" s="40"/>
    </row>
    <row r="409" spans="1:8">
      <c r="A409" s="46"/>
      <c r="B409" s="47"/>
      <c r="C409" s="46"/>
      <c r="D409" s="49"/>
      <c r="E409" s="49">
        <f>C409*D409</f>
        <v>0</v>
      </c>
      <c r="F409" s="40"/>
    </row>
    <row r="410" spans="1:8" ht="13.5" customHeight="1">
      <c r="A410" s="170" t="s">
        <v>201</v>
      </c>
      <c r="B410" s="170"/>
      <c r="C410" s="45" t="s">
        <v>202</v>
      </c>
      <c r="D410" s="45" t="s">
        <v>202</v>
      </c>
      <c r="E410" s="49">
        <f>SUM(E407:E409)</f>
        <v>0</v>
      </c>
      <c r="F410" s="40"/>
    </row>
    <row r="411" spans="1:8">
      <c r="A411" s="40"/>
      <c r="B411" s="40"/>
      <c r="C411" s="40"/>
      <c r="D411" s="40"/>
      <c r="E411" s="40"/>
      <c r="F411" s="40"/>
    </row>
    <row r="412" spans="1:8" ht="13.5" customHeight="1">
      <c r="A412" s="186" t="s">
        <v>289</v>
      </c>
      <c r="B412" s="186"/>
      <c r="C412" s="186"/>
      <c r="D412" s="186"/>
      <c r="E412" s="186"/>
      <c r="F412" s="186"/>
    </row>
    <row r="413" spans="1:8">
      <c r="A413" s="40"/>
      <c r="B413" s="40"/>
      <c r="C413" s="40"/>
      <c r="D413" s="40"/>
      <c r="E413" s="40"/>
      <c r="F413" s="40"/>
    </row>
    <row r="414" spans="1:8" ht="37.5" customHeight="1">
      <c r="A414" s="45" t="s">
        <v>30</v>
      </c>
      <c r="B414" s="45" t="s">
        <v>204</v>
      </c>
      <c r="C414" s="171" t="s">
        <v>290</v>
      </c>
      <c r="D414" s="171"/>
      <c r="E414" s="45" t="s">
        <v>291</v>
      </c>
      <c r="F414" s="45" t="s">
        <v>292</v>
      </c>
    </row>
    <row r="415" spans="1:8">
      <c r="A415" s="45">
        <v>1</v>
      </c>
      <c r="B415" s="45">
        <v>2</v>
      </c>
      <c r="C415" s="171">
        <v>3</v>
      </c>
      <c r="D415" s="171"/>
      <c r="E415" s="45">
        <v>4</v>
      </c>
      <c r="F415" s="45">
        <v>5</v>
      </c>
    </row>
    <row r="416" spans="1:8">
      <c r="A416" s="46"/>
      <c r="B416" s="47"/>
      <c r="C416" s="168"/>
      <c r="D416" s="168"/>
      <c r="E416" s="46"/>
      <c r="F416" s="49"/>
    </row>
    <row r="417" spans="1:8" ht="25.5">
      <c r="A417" s="57"/>
      <c r="B417" s="74" t="s">
        <v>407</v>
      </c>
      <c r="C417" s="71">
        <v>2</v>
      </c>
      <c r="D417" s="71">
        <v>2</v>
      </c>
      <c r="E417" s="71">
        <v>100</v>
      </c>
      <c r="F417" s="95">
        <f>3251327-49000-200000</f>
        <v>3002327</v>
      </c>
    </row>
    <row r="418" spans="1:8" ht="25.5">
      <c r="A418" s="57"/>
      <c r="B418" s="74" t="s">
        <v>331</v>
      </c>
      <c r="C418" s="71"/>
      <c r="D418" s="71"/>
      <c r="E418" s="71">
        <v>50</v>
      </c>
      <c r="F418" s="95">
        <v>563893</v>
      </c>
    </row>
    <row r="419" spans="1:8" ht="25.5">
      <c r="A419" s="57"/>
      <c r="B419" s="74" t="s">
        <v>332</v>
      </c>
      <c r="C419" s="71"/>
      <c r="D419" s="71"/>
      <c r="E419" s="71">
        <v>5</v>
      </c>
      <c r="F419" s="95">
        <v>10000</v>
      </c>
    </row>
    <row r="420" spans="1:8" ht="25.5">
      <c r="A420" s="57"/>
      <c r="B420" s="74" t="s">
        <v>334</v>
      </c>
      <c r="C420" s="71"/>
      <c r="D420" s="71"/>
      <c r="E420" s="71">
        <v>8</v>
      </c>
      <c r="F420" s="95">
        <v>3000</v>
      </c>
    </row>
    <row r="421" spans="1:8">
      <c r="A421" s="57"/>
      <c r="B421" s="74" t="s">
        <v>335</v>
      </c>
      <c r="C421" s="71"/>
      <c r="D421" s="71"/>
      <c r="E421" s="71">
        <v>5</v>
      </c>
      <c r="F421" s="95">
        <v>6780</v>
      </c>
    </row>
    <row r="422" spans="1:8" ht="25.5">
      <c r="A422" s="57"/>
      <c r="B422" s="74" t="s">
        <v>336</v>
      </c>
      <c r="C422" s="71"/>
      <c r="D422" s="71"/>
      <c r="E422" s="71">
        <v>100</v>
      </c>
      <c r="F422" s="95">
        <v>500000</v>
      </c>
    </row>
    <row r="423" spans="1:8">
      <c r="A423" s="57"/>
      <c r="B423" s="74" t="s">
        <v>408</v>
      </c>
      <c r="C423" s="71"/>
      <c r="D423" s="71"/>
      <c r="E423" s="73"/>
      <c r="F423" s="95">
        <v>58000</v>
      </c>
    </row>
    <row r="424" spans="1:8">
      <c r="A424" s="57"/>
      <c r="B424" s="74" t="s">
        <v>409</v>
      </c>
      <c r="C424" s="71"/>
      <c r="D424" s="71"/>
      <c r="E424" s="73"/>
      <c r="F424" s="95">
        <v>7000</v>
      </c>
    </row>
    <row r="425" spans="1:8">
      <c r="A425" s="57"/>
      <c r="B425" s="55"/>
      <c r="C425" s="55"/>
      <c r="D425" s="55"/>
      <c r="E425" s="57"/>
      <c r="F425" s="79"/>
    </row>
    <row r="426" spans="1:8" ht="13.5" customHeight="1">
      <c r="A426" s="170" t="s">
        <v>201</v>
      </c>
      <c r="B426" s="170"/>
      <c r="C426" s="171" t="s">
        <v>202</v>
      </c>
      <c r="D426" s="171"/>
      <c r="E426" s="45" t="s">
        <v>202</v>
      </c>
      <c r="F426" s="79">
        <f>SUM(F416:F425)</f>
        <v>4151000</v>
      </c>
      <c r="G426" s="92">
        <f>раздел3_3!H16</f>
        <v>4151000</v>
      </c>
      <c r="H426" s="80">
        <f>F426-G426</f>
        <v>0</v>
      </c>
    </row>
    <row r="427" spans="1:8">
      <c r="A427" s="40"/>
      <c r="B427" s="40"/>
      <c r="C427" s="40"/>
      <c r="D427" s="40"/>
      <c r="E427" s="40"/>
      <c r="F427" s="40"/>
    </row>
    <row r="428" spans="1:8" ht="13.5" customHeight="1">
      <c r="A428" s="186" t="s">
        <v>293</v>
      </c>
      <c r="B428" s="186"/>
      <c r="C428" s="186"/>
      <c r="D428" s="186"/>
      <c r="E428" s="186"/>
      <c r="F428" s="186"/>
    </row>
    <row r="429" spans="1:8">
      <c r="A429" s="40"/>
      <c r="B429" s="40"/>
      <c r="C429" s="40"/>
      <c r="D429" s="40"/>
      <c r="E429" s="40"/>
      <c r="F429" s="40"/>
    </row>
    <row r="430" spans="1:8" ht="25.5" customHeight="1">
      <c r="A430" s="45" t="s">
        <v>30</v>
      </c>
      <c r="B430" s="171" t="s">
        <v>204</v>
      </c>
      <c r="C430" s="171"/>
      <c r="D430" s="171"/>
      <c r="E430" s="45" t="s">
        <v>294</v>
      </c>
      <c r="F430" s="45" t="s">
        <v>295</v>
      </c>
    </row>
    <row r="431" spans="1:8">
      <c r="A431" s="45">
        <v>1</v>
      </c>
      <c r="B431" s="171">
        <v>2</v>
      </c>
      <c r="C431" s="171"/>
      <c r="D431" s="171"/>
      <c r="E431" s="45">
        <v>3</v>
      </c>
      <c r="F431" s="45">
        <v>4</v>
      </c>
    </row>
    <row r="432" spans="1:8">
      <c r="A432" s="58"/>
      <c r="B432" s="188" t="s">
        <v>410</v>
      </c>
      <c r="C432" s="189"/>
      <c r="D432" s="190"/>
      <c r="E432" s="71">
        <v>21</v>
      </c>
      <c r="F432" s="97">
        <f>406000+250000</f>
        <v>656000</v>
      </c>
    </row>
    <row r="433" spans="1:8">
      <c r="A433" s="58"/>
      <c r="B433" s="188" t="s">
        <v>411</v>
      </c>
      <c r="C433" s="189"/>
      <c r="D433" s="190"/>
      <c r="E433" s="71">
        <v>1</v>
      </c>
      <c r="F433" s="97">
        <v>280000</v>
      </c>
    </row>
    <row r="434" spans="1:8">
      <c r="A434" s="58"/>
      <c r="B434" s="188" t="s">
        <v>412</v>
      </c>
      <c r="C434" s="189"/>
      <c r="D434" s="190"/>
      <c r="E434" s="71">
        <v>2</v>
      </c>
      <c r="F434" s="97">
        <v>6000</v>
      </c>
    </row>
    <row r="435" spans="1:8">
      <c r="A435" s="58"/>
      <c r="B435" s="177" t="s">
        <v>413</v>
      </c>
      <c r="C435" s="177"/>
      <c r="D435" s="177"/>
      <c r="E435" s="71">
        <v>7</v>
      </c>
      <c r="F435" s="97">
        <v>163000</v>
      </c>
    </row>
    <row r="436" spans="1:8">
      <c r="A436" s="58"/>
      <c r="B436" s="177" t="s">
        <v>414</v>
      </c>
      <c r="C436" s="177"/>
      <c r="D436" s="177"/>
      <c r="E436" s="71">
        <v>6</v>
      </c>
      <c r="F436" s="97">
        <v>58000</v>
      </c>
    </row>
    <row r="437" spans="1:8">
      <c r="A437" s="58"/>
      <c r="B437" s="188" t="s">
        <v>415</v>
      </c>
      <c r="C437" s="189"/>
      <c r="D437" s="190"/>
      <c r="E437" s="71">
        <v>1</v>
      </c>
      <c r="F437" s="97">
        <v>30000</v>
      </c>
    </row>
    <row r="438" spans="1:8">
      <c r="A438" s="58"/>
      <c r="B438" s="188" t="s">
        <v>416</v>
      </c>
      <c r="C438" s="189"/>
      <c r="D438" s="190"/>
      <c r="E438" s="71">
        <v>1</v>
      </c>
      <c r="F438" s="97">
        <v>20000</v>
      </c>
    </row>
    <row r="439" spans="1:8">
      <c r="A439" s="58"/>
      <c r="B439" s="188" t="s">
        <v>417</v>
      </c>
      <c r="C439" s="189"/>
      <c r="D439" s="190"/>
      <c r="E439" s="71">
        <v>3</v>
      </c>
      <c r="F439" s="97">
        <v>32000</v>
      </c>
    </row>
    <row r="440" spans="1:8">
      <c r="A440" s="58"/>
      <c r="B440" s="188" t="s">
        <v>418</v>
      </c>
      <c r="C440" s="189"/>
      <c r="D440" s="190"/>
      <c r="E440" s="96">
        <v>23</v>
      </c>
      <c r="F440" s="95">
        <v>505000</v>
      </c>
    </row>
    <row r="441" spans="1:8">
      <c r="A441" s="58"/>
      <c r="B441" s="177" t="s">
        <v>163</v>
      </c>
      <c r="C441" s="177"/>
      <c r="D441" s="177"/>
      <c r="E441" s="75"/>
      <c r="F441" s="95">
        <v>271960</v>
      </c>
    </row>
    <row r="442" spans="1:8">
      <c r="A442" s="46"/>
      <c r="B442" s="168"/>
      <c r="C442" s="168"/>
      <c r="D442" s="168"/>
      <c r="E442" s="51"/>
      <c r="F442" s="79"/>
    </row>
    <row r="443" spans="1:8">
      <c r="A443" s="46"/>
      <c r="B443" s="168"/>
      <c r="C443" s="168"/>
      <c r="D443" s="168"/>
      <c r="E443" s="51"/>
      <c r="F443" s="79"/>
    </row>
    <row r="444" spans="1:8">
      <c r="A444" s="46"/>
      <c r="B444" s="168"/>
      <c r="C444" s="168"/>
      <c r="D444" s="168"/>
      <c r="E444" s="51"/>
      <c r="F444" s="79"/>
    </row>
    <row r="445" spans="1:8" ht="13.5" customHeight="1">
      <c r="A445" s="170" t="s">
        <v>201</v>
      </c>
      <c r="B445" s="170"/>
      <c r="C445" s="170"/>
      <c r="D445" s="170"/>
      <c r="E445" s="45" t="s">
        <v>202</v>
      </c>
      <c r="F445" s="79">
        <f>SUM(F432:F444)</f>
        <v>2021960</v>
      </c>
      <c r="G445" s="92">
        <f>раздел3_3!H17</f>
        <v>2021960</v>
      </c>
      <c r="H445" s="80">
        <f>G445-F445</f>
        <v>0</v>
      </c>
    </row>
    <row r="446" spans="1:8">
      <c r="A446" s="40"/>
      <c r="B446" s="40"/>
      <c r="C446" s="40"/>
      <c r="D446" s="40"/>
      <c r="E446" s="40"/>
      <c r="F446" s="40"/>
    </row>
    <row r="447" spans="1:8" ht="13.5" customHeight="1">
      <c r="A447" s="186" t="s">
        <v>296</v>
      </c>
      <c r="B447" s="186"/>
      <c r="C447" s="186"/>
      <c r="D447" s="186"/>
      <c r="E447" s="186"/>
      <c r="F447" s="186"/>
    </row>
    <row r="448" spans="1:8">
      <c r="A448" s="40"/>
      <c r="B448" s="40"/>
      <c r="C448" s="40"/>
      <c r="D448" s="40"/>
      <c r="E448" s="40"/>
      <c r="F448" s="40"/>
    </row>
    <row r="449" spans="1:6" ht="25.5">
      <c r="A449" s="45" t="s">
        <v>30</v>
      </c>
      <c r="B449" s="45" t="s">
        <v>204</v>
      </c>
      <c r="C449" s="45" t="s">
        <v>286</v>
      </c>
      <c r="D449" s="45" t="s">
        <v>297</v>
      </c>
      <c r="E449" s="45" t="s">
        <v>279</v>
      </c>
      <c r="F449" s="40"/>
    </row>
    <row r="450" spans="1:6">
      <c r="A450" s="45">
        <v>1</v>
      </c>
      <c r="B450" s="45">
        <v>2</v>
      </c>
      <c r="C450" s="45">
        <v>3</v>
      </c>
      <c r="D450" s="45">
        <v>4</v>
      </c>
      <c r="E450" s="45">
        <v>5</v>
      </c>
      <c r="F450" s="40"/>
    </row>
    <row r="451" spans="1:6">
      <c r="A451" s="58"/>
      <c r="B451" s="58"/>
      <c r="C451" s="77"/>
      <c r="D451" s="58"/>
      <c r="E451" s="58"/>
      <c r="F451" s="40"/>
    </row>
    <row r="452" spans="1:6">
      <c r="A452" s="58"/>
      <c r="B452" s="74" t="s">
        <v>419</v>
      </c>
      <c r="C452" s="128">
        <v>1</v>
      </c>
      <c r="D452" s="94">
        <v>2500000</v>
      </c>
      <c r="E452" s="72">
        <f>C452*D452</f>
        <v>2500000</v>
      </c>
      <c r="F452" s="40"/>
    </row>
    <row r="453" spans="1:6">
      <c r="A453" s="58"/>
      <c r="B453" s="74" t="s">
        <v>420</v>
      </c>
      <c r="C453" s="128">
        <v>10</v>
      </c>
      <c r="D453" s="94">
        <v>130000</v>
      </c>
      <c r="E453" s="72">
        <f t="shared" ref="E453:E463" si="1">C453*D453</f>
        <v>1300000</v>
      </c>
      <c r="F453" s="40"/>
    </row>
    <row r="454" spans="1:6">
      <c r="A454" s="58"/>
      <c r="B454" s="74" t="s">
        <v>421</v>
      </c>
      <c r="C454" s="128">
        <v>4</v>
      </c>
      <c r="D454" s="94">
        <v>375000</v>
      </c>
      <c r="E454" s="72">
        <f t="shared" si="1"/>
        <v>1500000</v>
      </c>
      <c r="F454" s="40"/>
    </row>
    <row r="455" spans="1:6">
      <c r="A455" s="58"/>
      <c r="B455" s="74" t="s">
        <v>422</v>
      </c>
      <c r="C455" s="128">
        <v>1</v>
      </c>
      <c r="D455" s="94">
        <v>650000</v>
      </c>
      <c r="E455" s="72">
        <f t="shared" si="1"/>
        <v>650000</v>
      </c>
      <c r="F455" s="40"/>
    </row>
    <row r="456" spans="1:6" ht="25.5">
      <c r="A456" s="58"/>
      <c r="B456" s="74" t="s">
        <v>423</v>
      </c>
      <c r="C456" s="128">
        <v>1</v>
      </c>
      <c r="D456" s="94">
        <v>5958033</v>
      </c>
      <c r="E456" s="72">
        <v>5508033</v>
      </c>
      <c r="F456" s="40"/>
    </row>
    <row r="457" spans="1:6">
      <c r="A457" s="58"/>
      <c r="B457" s="74" t="s">
        <v>424</v>
      </c>
      <c r="C457" s="128">
        <v>6</v>
      </c>
      <c r="D457" s="98">
        <v>183333.33333333334</v>
      </c>
      <c r="E457" s="72">
        <f t="shared" si="1"/>
        <v>1100000</v>
      </c>
      <c r="F457" s="40"/>
    </row>
    <row r="458" spans="1:6">
      <c r="A458" s="58"/>
      <c r="B458" s="74" t="s">
        <v>425</v>
      </c>
      <c r="C458" s="128">
        <v>1</v>
      </c>
      <c r="D458" s="94">
        <v>2100000</v>
      </c>
      <c r="E458" s="72">
        <f t="shared" si="1"/>
        <v>2100000</v>
      </c>
      <c r="F458" s="40"/>
    </row>
    <row r="459" spans="1:6">
      <c r="A459" s="58"/>
      <c r="B459" s="74" t="s">
        <v>426</v>
      </c>
      <c r="C459" s="128">
        <v>1</v>
      </c>
      <c r="D459" s="94">
        <v>245000</v>
      </c>
      <c r="E459" s="72">
        <f t="shared" si="1"/>
        <v>245000</v>
      </c>
      <c r="F459" s="40"/>
    </row>
    <row r="460" spans="1:6">
      <c r="A460" s="58"/>
      <c r="B460" s="74" t="s">
        <v>427</v>
      </c>
      <c r="C460" s="128">
        <v>1</v>
      </c>
      <c r="D460" s="98">
        <v>2120739</v>
      </c>
      <c r="E460" s="72">
        <f>C460*D460</f>
        <v>2120739</v>
      </c>
      <c r="F460" s="40"/>
    </row>
    <row r="461" spans="1:6">
      <c r="A461" s="58"/>
      <c r="B461" s="74" t="s">
        <v>428</v>
      </c>
      <c r="C461" s="128">
        <v>1</v>
      </c>
      <c r="D461" s="94">
        <v>3026228</v>
      </c>
      <c r="E461" s="72">
        <f t="shared" si="1"/>
        <v>3026228</v>
      </c>
      <c r="F461" s="40"/>
    </row>
    <row r="462" spans="1:6">
      <c r="A462" s="58"/>
      <c r="B462" s="74" t="s">
        <v>429</v>
      </c>
      <c r="C462" s="128">
        <v>1</v>
      </c>
      <c r="D462" s="94">
        <v>1500000</v>
      </c>
      <c r="E462" s="72">
        <f t="shared" si="1"/>
        <v>1500000</v>
      </c>
      <c r="F462" s="40"/>
    </row>
    <row r="463" spans="1:6">
      <c r="A463" s="58"/>
      <c r="B463" s="74" t="s">
        <v>430</v>
      </c>
      <c r="C463" s="128">
        <v>2</v>
      </c>
      <c r="D463" s="72">
        <v>1000000</v>
      </c>
      <c r="E463" s="72">
        <f t="shared" si="1"/>
        <v>2000000</v>
      </c>
      <c r="F463" s="40"/>
    </row>
    <row r="464" spans="1:6">
      <c r="A464" s="58"/>
      <c r="B464" s="58"/>
      <c r="C464" s="58"/>
      <c r="D464" s="58"/>
      <c r="E464" s="58"/>
      <c r="F464" s="40"/>
    </row>
    <row r="465" spans="1:7">
      <c r="A465" s="58"/>
      <c r="B465" s="58"/>
      <c r="C465" s="58"/>
      <c r="D465" s="58"/>
      <c r="E465" s="58"/>
      <c r="F465" s="40"/>
    </row>
    <row r="466" spans="1:7">
      <c r="A466" s="46"/>
      <c r="B466" s="47"/>
      <c r="C466" s="46"/>
      <c r="D466" s="46"/>
      <c r="E466" s="49">
        <f>C466*D466</f>
        <v>0</v>
      </c>
      <c r="F466" s="40"/>
    </row>
    <row r="467" spans="1:7">
      <c r="A467" s="46"/>
      <c r="B467" s="47"/>
      <c r="C467" s="46"/>
      <c r="D467" s="46"/>
      <c r="E467" s="49">
        <f>C467*D467</f>
        <v>0</v>
      </c>
      <c r="F467" s="40"/>
    </row>
    <row r="468" spans="1:7">
      <c r="A468" s="46"/>
      <c r="B468" s="47"/>
      <c r="C468" s="46"/>
      <c r="D468" s="46"/>
      <c r="E468" s="49">
        <f>C468*D468</f>
        <v>0</v>
      </c>
      <c r="F468" s="40"/>
    </row>
    <row r="469" spans="1:7" ht="13.5" customHeight="1">
      <c r="A469" s="170" t="s">
        <v>201</v>
      </c>
      <c r="B469" s="170"/>
      <c r="C469" s="46">
        <f>SUM(C466:C468)</f>
        <v>0</v>
      </c>
      <c r="D469" s="45" t="s">
        <v>202</v>
      </c>
      <c r="E469" s="49">
        <f>SUM(E451:E468)</f>
        <v>23550000</v>
      </c>
      <c r="F469" s="99">
        <f>раздел3_3!H32</f>
        <v>23550000</v>
      </c>
      <c r="G469" s="80">
        <f>E469-F469</f>
        <v>0</v>
      </c>
    </row>
    <row r="471" spans="1:7" ht="25.5" customHeight="1">
      <c r="A471" s="186" t="s">
        <v>298</v>
      </c>
      <c r="B471" s="186"/>
      <c r="C471" s="186"/>
      <c r="D471" s="186"/>
      <c r="E471" s="186"/>
      <c r="F471" s="186"/>
    </row>
    <row r="472" spans="1:7">
      <c r="A472" s="40"/>
      <c r="B472" s="40"/>
      <c r="C472" s="40"/>
      <c r="D472" s="40"/>
      <c r="E472" s="40"/>
    </row>
    <row r="473" spans="1:7" ht="25.5">
      <c r="A473" s="45" t="s">
        <v>30</v>
      </c>
      <c r="B473" s="45" t="s">
        <v>204</v>
      </c>
      <c r="C473" s="45" t="s">
        <v>286</v>
      </c>
      <c r="D473" s="45" t="s">
        <v>297</v>
      </c>
      <c r="E473" s="45" t="s">
        <v>279</v>
      </c>
    </row>
    <row r="474" spans="1:7">
      <c r="A474" s="45">
        <v>1</v>
      </c>
      <c r="B474" s="45">
        <v>2</v>
      </c>
      <c r="C474" s="45">
        <v>3</v>
      </c>
      <c r="D474" s="45">
        <v>4</v>
      </c>
      <c r="E474" s="45">
        <v>5</v>
      </c>
    </row>
    <row r="475" spans="1:7">
      <c r="A475" s="58"/>
      <c r="B475" s="58"/>
      <c r="C475" s="58"/>
      <c r="D475" s="58"/>
      <c r="E475" s="58"/>
    </row>
    <row r="476" spans="1:7">
      <c r="A476" s="58"/>
      <c r="B476" s="74" t="s">
        <v>358</v>
      </c>
      <c r="C476" s="71"/>
      <c r="D476" s="71"/>
      <c r="E476" s="97">
        <v>2896999.68</v>
      </c>
    </row>
    <row r="477" spans="1:7">
      <c r="A477" s="58"/>
      <c r="B477" s="74" t="s">
        <v>361</v>
      </c>
      <c r="C477" s="71"/>
      <c r="D477" s="71"/>
      <c r="E477" s="97">
        <v>200000</v>
      </c>
    </row>
    <row r="478" spans="1:7">
      <c r="A478" s="58"/>
      <c r="B478" s="74" t="s">
        <v>363</v>
      </c>
      <c r="C478" s="71"/>
      <c r="D478" s="71"/>
      <c r="E478" s="97">
        <v>20000</v>
      </c>
    </row>
    <row r="479" spans="1:7">
      <c r="A479" s="58"/>
      <c r="B479" s="74" t="s">
        <v>364</v>
      </c>
      <c r="C479" s="71"/>
      <c r="D479" s="71"/>
      <c r="E479" s="97">
        <v>1900000</v>
      </c>
    </row>
    <row r="480" spans="1:7">
      <c r="A480" s="58"/>
      <c r="B480" s="74" t="s">
        <v>365</v>
      </c>
      <c r="C480" s="71"/>
      <c r="D480" s="71"/>
      <c r="E480" s="97">
        <v>25000</v>
      </c>
    </row>
    <row r="481" spans="1:7">
      <c r="A481" s="58"/>
      <c r="B481" s="74" t="s">
        <v>366</v>
      </c>
      <c r="C481" s="71"/>
      <c r="D481" s="71"/>
      <c r="E481" s="97">
        <v>60000</v>
      </c>
    </row>
    <row r="482" spans="1:7">
      <c r="A482" s="58"/>
      <c r="B482" s="74" t="s">
        <v>367</v>
      </c>
      <c r="C482" s="71"/>
      <c r="D482" s="71"/>
      <c r="E482" s="97">
        <v>1300000</v>
      </c>
    </row>
    <row r="483" spans="1:7">
      <c r="A483" s="58"/>
      <c r="B483" s="74" t="s">
        <v>369</v>
      </c>
      <c r="C483" s="71"/>
      <c r="D483" s="71"/>
      <c r="E483" s="97">
        <v>100000</v>
      </c>
    </row>
    <row r="484" spans="1:7">
      <c r="A484" s="58"/>
      <c r="B484" s="74" t="s">
        <v>370</v>
      </c>
      <c r="C484" s="71"/>
      <c r="D484" s="71"/>
      <c r="E484" s="97">
        <v>300000</v>
      </c>
    </row>
    <row r="485" spans="1:7">
      <c r="A485" s="58"/>
      <c r="B485" s="74" t="s">
        <v>431</v>
      </c>
      <c r="C485" s="71"/>
      <c r="D485" s="71"/>
      <c r="E485" s="97">
        <v>800000</v>
      </c>
    </row>
    <row r="486" spans="1:7">
      <c r="A486" s="58"/>
      <c r="B486" s="74" t="s">
        <v>373</v>
      </c>
      <c r="C486" s="73"/>
      <c r="D486" s="73"/>
      <c r="E486" s="97">
        <v>8000</v>
      </c>
    </row>
    <row r="487" spans="1:7">
      <c r="A487" s="58"/>
      <c r="B487" s="74" t="s">
        <v>432</v>
      </c>
      <c r="C487" s="73"/>
      <c r="D487" s="73"/>
      <c r="E487" s="97">
        <f>290000-999.68+1000</f>
        <v>290000.32</v>
      </c>
    </row>
    <row r="488" spans="1:7">
      <c r="A488" s="58"/>
      <c r="B488" s="58"/>
      <c r="C488" s="58"/>
      <c r="D488" s="58"/>
      <c r="E488" s="77"/>
    </row>
    <row r="489" spans="1:7" ht="13.5" customHeight="1">
      <c r="A489" s="170" t="s">
        <v>201</v>
      </c>
      <c r="B489" s="170"/>
      <c r="C489" s="46" t="e">
        <f>SUM(#REF!)</f>
        <v>#REF!</v>
      </c>
      <c r="D489" s="45" t="s">
        <v>202</v>
      </c>
      <c r="E489" s="78">
        <f>SUM(E476:E488)</f>
        <v>7900000</v>
      </c>
      <c r="F489" s="92">
        <f>раздел3_3!H35</f>
        <v>7900000</v>
      </c>
      <c r="G489" s="80">
        <f>E489-F489</f>
        <v>0</v>
      </c>
    </row>
    <row r="491" spans="1:7" ht="13.5" customHeight="1">
      <c r="A491" s="186" t="s">
        <v>299</v>
      </c>
      <c r="B491" s="186"/>
      <c r="C491" s="186"/>
      <c r="D491" s="186"/>
      <c r="E491" s="186"/>
      <c r="F491" s="186"/>
    </row>
    <row r="492" spans="1:7">
      <c r="A492" s="40"/>
      <c r="B492" s="40"/>
      <c r="C492" s="40"/>
      <c r="D492" s="40"/>
      <c r="E492" s="40"/>
    </row>
    <row r="493" spans="1:7" ht="25.5">
      <c r="A493" s="45" t="s">
        <v>30</v>
      </c>
      <c r="B493" s="45" t="s">
        <v>204</v>
      </c>
      <c r="C493" s="45" t="s">
        <v>286</v>
      </c>
      <c r="D493" s="45" t="s">
        <v>297</v>
      </c>
      <c r="E493" s="45" t="s">
        <v>279</v>
      </c>
    </row>
    <row r="494" spans="1:7">
      <c r="A494" s="45">
        <v>1</v>
      </c>
      <c r="B494" s="45">
        <v>2</v>
      </c>
      <c r="C494" s="45">
        <v>3</v>
      </c>
      <c r="D494" s="45">
        <v>4</v>
      </c>
      <c r="E494" s="45">
        <v>5</v>
      </c>
    </row>
    <row r="495" spans="1:7">
      <c r="A495" s="58"/>
      <c r="B495" s="55" t="s">
        <v>375</v>
      </c>
      <c r="C495" s="77">
        <v>550</v>
      </c>
      <c r="D495" s="77">
        <v>191.6</v>
      </c>
      <c r="E495" s="79">
        <f>C495*D495</f>
        <v>105380</v>
      </c>
    </row>
    <row r="496" spans="1:7">
      <c r="A496" s="58"/>
      <c r="B496" s="55" t="s">
        <v>433</v>
      </c>
      <c r="C496" s="77">
        <v>600</v>
      </c>
      <c r="D496" s="77">
        <v>49.9</v>
      </c>
      <c r="E496" s="79">
        <f t="shared" ref="E496:E504" si="2">C496*D496</f>
        <v>29940</v>
      </c>
    </row>
    <row r="497" spans="1:7">
      <c r="A497" s="58"/>
      <c r="B497" s="55" t="s">
        <v>377</v>
      </c>
      <c r="C497" s="77">
        <v>1300</v>
      </c>
      <c r="D497" s="77">
        <v>55.3</v>
      </c>
      <c r="E497" s="79">
        <f t="shared" si="2"/>
        <v>71890</v>
      </c>
    </row>
    <row r="498" spans="1:7">
      <c r="A498" s="58"/>
      <c r="B498" s="55" t="s">
        <v>378</v>
      </c>
      <c r="C498" s="77">
        <v>3000</v>
      </c>
      <c r="D498" s="77">
        <v>106.6</v>
      </c>
      <c r="E498" s="79">
        <f t="shared" si="2"/>
        <v>319800</v>
      </c>
    </row>
    <row r="499" spans="1:7">
      <c r="A499" s="58"/>
      <c r="B499" s="55" t="s">
        <v>379</v>
      </c>
      <c r="C499" s="77">
        <v>2300</v>
      </c>
      <c r="D499" s="77">
        <v>305.2</v>
      </c>
      <c r="E499" s="79">
        <f t="shared" si="2"/>
        <v>701960</v>
      </c>
    </row>
    <row r="500" spans="1:7">
      <c r="A500" s="58"/>
      <c r="B500" s="55" t="s">
        <v>380</v>
      </c>
      <c r="C500" s="77">
        <v>5870</v>
      </c>
      <c r="D500" s="77">
        <v>57.9</v>
      </c>
      <c r="E500" s="79">
        <f t="shared" si="2"/>
        <v>339873</v>
      </c>
    </row>
    <row r="501" spans="1:7">
      <c r="A501" s="58"/>
      <c r="B501" s="55" t="s">
        <v>381</v>
      </c>
      <c r="C501" s="77">
        <v>450</v>
      </c>
      <c r="D501" s="77">
        <v>99.3</v>
      </c>
      <c r="E501" s="79">
        <f t="shared" si="2"/>
        <v>44685</v>
      </c>
    </row>
    <row r="502" spans="1:7">
      <c r="A502" s="58"/>
      <c r="B502" s="55" t="s">
        <v>382</v>
      </c>
      <c r="C502" s="77">
        <v>1000</v>
      </c>
      <c r="D502" s="77">
        <v>217.4</v>
      </c>
      <c r="E502" s="79">
        <f t="shared" si="2"/>
        <v>217400</v>
      </c>
    </row>
    <row r="503" spans="1:7">
      <c r="A503" s="46"/>
      <c r="B503" s="55" t="s">
        <v>383</v>
      </c>
      <c r="C503" s="77">
        <v>1030</v>
      </c>
      <c r="D503" s="77">
        <v>75.599999999999994</v>
      </c>
      <c r="E503" s="79">
        <f t="shared" si="2"/>
        <v>77868</v>
      </c>
    </row>
    <row r="504" spans="1:7">
      <c r="A504" s="46"/>
      <c r="B504" s="55" t="s">
        <v>384</v>
      </c>
      <c r="C504" s="77">
        <v>3000</v>
      </c>
      <c r="D504" s="77">
        <v>20.8</v>
      </c>
      <c r="E504" s="79">
        <f t="shared" si="2"/>
        <v>62400</v>
      </c>
    </row>
    <row r="505" spans="1:7">
      <c r="A505" s="46"/>
      <c r="B505" s="55" t="s">
        <v>385</v>
      </c>
      <c r="C505" s="77">
        <v>5000</v>
      </c>
      <c r="D505" s="77">
        <v>5.7</v>
      </c>
      <c r="E505" s="79">
        <f>C505*D505+304</f>
        <v>28804</v>
      </c>
    </row>
    <row r="506" spans="1:7" ht="13.5" customHeight="1">
      <c r="A506" s="170" t="s">
        <v>201</v>
      </c>
      <c r="B506" s="170"/>
      <c r="C506" s="46">
        <f>SUM(C503:C505)</f>
        <v>9030</v>
      </c>
      <c r="D506" s="45" t="s">
        <v>202</v>
      </c>
      <c r="E506" s="79">
        <f>SUM(E495:E505)</f>
        <v>2000000</v>
      </c>
      <c r="F506" s="92">
        <f>раздел3_3!H36</f>
        <v>2000000</v>
      </c>
      <c r="G506" s="80">
        <f>F506-E506</f>
        <v>0</v>
      </c>
    </row>
    <row r="508" spans="1:7" ht="13.5" customHeight="1">
      <c r="A508" s="186" t="s">
        <v>300</v>
      </c>
      <c r="B508" s="186"/>
      <c r="C508" s="186"/>
      <c r="D508" s="186"/>
      <c r="E508" s="186"/>
      <c r="F508" s="186"/>
    </row>
    <row r="509" spans="1:7">
      <c r="A509" s="40"/>
      <c r="B509" s="40"/>
      <c r="C509" s="40"/>
      <c r="D509" s="40"/>
      <c r="E509" s="40"/>
    </row>
    <row r="510" spans="1:7" ht="25.5">
      <c r="A510" s="45" t="s">
        <v>30</v>
      </c>
      <c r="B510" s="45" t="s">
        <v>204</v>
      </c>
      <c r="C510" s="45" t="s">
        <v>286</v>
      </c>
      <c r="D510" s="45" t="s">
        <v>297</v>
      </c>
      <c r="E510" s="45" t="s">
        <v>279</v>
      </c>
    </row>
    <row r="511" spans="1:7">
      <c r="A511" s="45">
        <v>1</v>
      </c>
      <c r="B511" s="45">
        <v>2</v>
      </c>
      <c r="C511" s="45">
        <v>3</v>
      </c>
      <c r="D511" s="45">
        <v>4</v>
      </c>
      <c r="E511" s="45">
        <v>5</v>
      </c>
    </row>
    <row r="512" spans="1:7">
      <c r="A512" s="58"/>
      <c r="B512" s="58"/>
      <c r="C512" s="58"/>
      <c r="D512" s="58"/>
      <c r="E512" s="58"/>
    </row>
    <row r="513" spans="1:7">
      <c r="A513" s="58"/>
      <c r="B513" s="74" t="s">
        <v>434</v>
      </c>
      <c r="C513" s="71"/>
      <c r="D513" s="71"/>
      <c r="E513" s="95">
        <v>100000</v>
      </c>
    </row>
    <row r="514" spans="1:7">
      <c r="A514" s="58"/>
      <c r="B514" s="74" t="s">
        <v>435</v>
      </c>
      <c r="C514" s="71"/>
      <c r="D514" s="71"/>
      <c r="E514" s="95">
        <f>1300593-1107-190000+0.32-1000</f>
        <v>1108486.32</v>
      </c>
    </row>
    <row r="515" spans="1:7">
      <c r="A515" s="58"/>
      <c r="B515" s="74" t="s">
        <v>436</v>
      </c>
      <c r="C515" s="71"/>
      <c r="D515" s="71"/>
      <c r="E515" s="95">
        <v>40000</v>
      </c>
    </row>
    <row r="516" spans="1:7">
      <c r="A516" s="58"/>
      <c r="B516" s="74" t="s">
        <v>437</v>
      </c>
      <c r="C516" s="71"/>
      <c r="D516" s="71"/>
      <c r="E516" s="95">
        <v>10000</v>
      </c>
    </row>
    <row r="517" spans="1:7">
      <c r="A517" s="58"/>
      <c r="B517" s="74" t="s">
        <v>438</v>
      </c>
      <c r="C517" s="71"/>
      <c r="D517" s="71"/>
      <c r="E517" s="95">
        <v>45000</v>
      </c>
    </row>
    <row r="518" spans="1:7">
      <c r="A518" s="58"/>
      <c r="B518" s="74" t="s">
        <v>439</v>
      </c>
      <c r="C518" s="71"/>
      <c r="D518" s="71"/>
      <c r="E518" s="95">
        <v>150000</v>
      </c>
    </row>
    <row r="519" spans="1:7" ht="25.5">
      <c r="A519" s="58"/>
      <c r="B519" s="74" t="s">
        <v>440</v>
      </c>
      <c r="C519" s="71">
        <v>5</v>
      </c>
      <c r="D519" s="71">
        <v>70102.8</v>
      </c>
      <c r="E519" s="95">
        <v>546513.68000000005</v>
      </c>
    </row>
    <row r="520" spans="1:7">
      <c r="A520" s="58"/>
      <c r="B520" s="58"/>
      <c r="C520" s="58"/>
      <c r="D520" s="58"/>
      <c r="E520" s="77"/>
    </row>
    <row r="521" spans="1:7">
      <c r="A521" s="46"/>
      <c r="B521" s="47"/>
      <c r="C521" s="46"/>
      <c r="D521" s="46"/>
      <c r="E521" s="79">
        <f>C521*D521</f>
        <v>0</v>
      </c>
    </row>
    <row r="522" spans="1:7">
      <c r="A522" s="46"/>
      <c r="B522" s="47"/>
      <c r="C522" s="46"/>
      <c r="D522" s="46"/>
      <c r="E522" s="79">
        <f>C522*D522</f>
        <v>0</v>
      </c>
    </row>
    <row r="523" spans="1:7">
      <c r="A523" s="46"/>
      <c r="B523" s="47"/>
      <c r="C523" s="46"/>
      <c r="D523" s="46"/>
      <c r="E523" s="79">
        <f>C523*D523</f>
        <v>0</v>
      </c>
    </row>
    <row r="524" spans="1:7" ht="13.5" customHeight="1">
      <c r="A524" s="170" t="s">
        <v>201</v>
      </c>
      <c r="B524" s="170"/>
      <c r="C524" s="46">
        <f>SUM(C521:C523)</f>
        <v>0</v>
      </c>
      <c r="D524" s="45" t="s">
        <v>202</v>
      </c>
      <c r="E524" s="79">
        <f>SUM(E513:E523)</f>
        <v>2000000</v>
      </c>
      <c r="F524" s="92">
        <f>раздел3_3!H37</f>
        <v>2000000</v>
      </c>
      <c r="G524" s="80">
        <f>E524-F524</f>
        <v>0</v>
      </c>
    </row>
    <row r="525" spans="1:7" s="85" customFormat="1"/>
    <row r="526" spans="1:7" ht="25.5" customHeight="1">
      <c r="A526" s="187" t="s">
        <v>239</v>
      </c>
      <c r="B526" s="187"/>
      <c r="C526" s="187"/>
      <c r="D526" s="187"/>
      <c r="E526" s="187"/>
      <c r="F526" s="187"/>
    </row>
    <row r="527" spans="1:7">
      <c r="A527" s="40"/>
      <c r="B527" s="40"/>
      <c r="C527" s="40"/>
      <c r="D527" s="40"/>
      <c r="E527" s="40"/>
      <c r="F527" s="40"/>
    </row>
    <row r="528" spans="1:7" ht="13.5" customHeight="1">
      <c r="A528" s="186" t="s">
        <v>272</v>
      </c>
      <c r="B528" s="186"/>
      <c r="C528" s="186"/>
      <c r="D528" s="186"/>
      <c r="E528" s="186"/>
      <c r="F528" s="186"/>
    </row>
    <row r="529" spans="1:6">
      <c r="A529" s="40"/>
      <c r="B529" s="40"/>
      <c r="C529" s="40"/>
      <c r="D529" s="40"/>
      <c r="E529" s="40"/>
      <c r="F529" s="40"/>
    </row>
    <row r="530" spans="1:6" ht="38.25">
      <c r="A530" s="45" t="s">
        <v>30</v>
      </c>
      <c r="B530" s="45" t="s">
        <v>204</v>
      </c>
      <c r="C530" s="45" t="s">
        <v>273</v>
      </c>
      <c r="D530" s="45" t="s">
        <v>274</v>
      </c>
      <c r="E530" s="45" t="s">
        <v>275</v>
      </c>
      <c r="F530" s="45" t="s">
        <v>208</v>
      </c>
    </row>
    <row r="531" spans="1:6">
      <c r="A531" s="45">
        <v>1</v>
      </c>
      <c r="B531" s="45">
        <v>2</v>
      </c>
      <c r="C531" s="45">
        <v>3</v>
      </c>
      <c r="D531" s="45">
        <v>4</v>
      </c>
      <c r="E531" s="45">
        <v>5</v>
      </c>
      <c r="F531" s="45">
        <v>6</v>
      </c>
    </row>
    <row r="532" spans="1:6">
      <c r="A532" s="46"/>
      <c r="B532" s="47"/>
      <c r="C532" s="51"/>
      <c r="D532" s="51"/>
      <c r="E532" s="49"/>
      <c r="F532" s="49">
        <f>C532*D532*E532</f>
        <v>0</v>
      </c>
    </row>
    <row r="533" spans="1:6">
      <c r="A533" s="46"/>
      <c r="B533" s="47"/>
      <c r="C533" s="51"/>
      <c r="D533" s="51"/>
      <c r="E533" s="49"/>
      <c r="F533" s="49">
        <f>C533*D533*E533</f>
        <v>0</v>
      </c>
    </row>
    <row r="534" spans="1:6">
      <c r="A534" s="46"/>
      <c r="B534" s="47"/>
      <c r="C534" s="51"/>
      <c r="D534" s="51"/>
      <c r="E534" s="49"/>
      <c r="F534" s="49">
        <f>C534*D534*E534</f>
        <v>0</v>
      </c>
    </row>
    <row r="535" spans="1:6" ht="13.5" customHeight="1">
      <c r="A535" s="170" t="s">
        <v>201</v>
      </c>
      <c r="B535" s="170"/>
      <c r="C535" s="45" t="s">
        <v>202</v>
      </c>
      <c r="D535" s="45" t="s">
        <v>202</v>
      </c>
      <c r="E535" s="45" t="s">
        <v>202</v>
      </c>
      <c r="F535" s="49">
        <f>SUM(F532:F534)</f>
        <v>0</v>
      </c>
    </row>
    <row r="536" spans="1:6">
      <c r="A536" s="40"/>
      <c r="B536" s="40"/>
      <c r="C536" s="40"/>
      <c r="D536" s="40"/>
      <c r="E536" s="40"/>
      <c r="F536" s="40"/>
    </row>
    <row r="537" spans="1:6" ht="13.5" customHeight="1">
      <c r="A537" s="186" t="s">
        <v>276</v>
      </c>
      <c r="B537" s="186"/>
      <c r="C537" s="186"/>
      <c r="D537" s="186"/>
      <c r="E537" s="186"/>
      <c r="F537" s="186"/>
    </row>
    <row r="538" spans="1:6">
      <c r="A538" s="40"/>
      <c r="B538" s="40"/>
      <c r="C538" s="40"/>
      <c r="D538" s="40"/>
      <c r="E538" s="40"/>
      <c r="F538" s="40"/>
    </row>
    <row r="539" spans="1:6" ht="38.25">
      <c r="A539" s="45" t="s">
        <v>30</v>
      </c>
      <c r="B539" s="45" t="s">
        <v>204</v>
      </c>
      <c r="C539" s="45" t="s">
        <v>277</v>
      </c>
      <c r="D539" s="45" t="s">
        <v>278</v>
      </c>
      <c r="E539" s="45" t="s">
        <v>279</v>
      </c>
      <c r="F539" s="40"/>
    </row>
    <row r="540" spans="1:6">
      <c r="A540" s="45">
        <v>1</v>
      </c>
      <c r="B540" s="45">
        <v>2</v>
      </c>
      <c r="C540" s="45">
        <v>3</v>
      </c>
      <c r="D540" s="45">
        <v>4</v>
      </c>
      <c r="E540" s="45">
        <v>5</v>
      </c>
      <c r="F540" s="40"/>
    </row>
    <row r="541" spans="1:6">
      <c r="A541" s="46"/>
      <c r="B541" s="47"/>
      <c r="C541" s="51"/>
      <c r="D541" s="49"/>
      <c r="E541" s="49">
        <f>C541*D541</f>
        <v>0</v>
      </c>
      <c r="F541" s="40"/>
    </row>
    <row r="542" spans="1:6">
      <c r="A542" s="46"/>
      <c r="B542" s="47"/>
      <c r="C542" s="51"/>
      <c r="D542" s="49"/>
      <c r="E542" s="49">
        <f>C542*D542</f>
        <v>0</v>
      </c>
      <c r="F542" s="40"/>
    </row>
    <row r="543" spans="1:6">
      <c r="A543" s="46"/>
      <c r="B543" s="47"/>
      <c r="C543" s="51"/>
      <c r="D543" s="49"/>
      <c r="E543" s="49">
        <f>C543*D543</f>
        <v>0</v>
      </c>
      <c r="F543" s="40"/>
    </row>
    <row r="544" spans="1:6" ht="13.5" customHeight="1">
      <c r="A544" s="170" t="s">
        <v>201</v>
      </c>
      <c r="B544" s="170"/>
      <c r="C544" s="51">
        <f>SUM(C541:C543)</f>
        <v>0</v>
      </c>
      <c r="D544" s="45" t="s">
        <v>202</v>
      </c>
      <c r="E544" s="49">
        <f>SUM(E541:E543)</f>
        <v>0</v>
      </c>
      <c r="F544" s="40"/>
    </row>
    <row r="545" spans="1:6">
      <c r="A545" s="40"/>
      <c r="B545" s="40"/>
      <c r="C545" s="40"/>
      <c r="D545" s="40"/>
      <c r="E545" s="40"/>
      <c r="F545" s="40"/>
    </row>
    <row r="546" spans="1:6" ht="13.5" customHeight="1">
      <c r="A546" s="186" t="s">
        <v>280</v>
      </c>
      <c r="B546" s="186"/>
      <c r="C546" s="186"/>
      <c r="D546" s="186"/>
      <c r="E546" s="186"/>
      <c r="F546" s="186"/>
    </row>
    <row r="547" spans="1:6">
      <c r="A547" s="40"/>
      <c r="B547" s="40"/>
      <c r="C547" s="40"/>
      <c r="D547" s="40"/>
      <c r="E547" s="40"/>
      <c r="F547" s="40"/>
    </row>
    <row r="548" spans="1:6" ht="38.25">
      <c r="A548" s="45" t="s">
        <v>30</v>
      </c>
      <c r="B548" s="45" t="s">
        <v>31</v>
      </c>
      <c r="C548" s="45" t="s">
        <v>281</v>
      </c>
      <c r="D548" s="45" t="s">
        <v>282</v>
      </c>
      <c r="E548" s="45" t="s">
        <v>283</v>
      </c>
      <c r="F548" s="45" t="s">
        <v>284</v>
      </c>
    </row>
    <row r="549" spans="1:6">
      <c r="A549" s="45">
        <v>1</v>
      </c>
      <c r="B549" s="45">
        <v>2</v>
      </c>
      <c r="C549" s="45">
        <v>3</v>
      </c>
      <c r="D549" s="45">
        <v>4</v>
      </c>
      <c r="E549" s="45">
        <v>5</v>
      </c>
      <c r="F549" s="45">
        <v>6</v>
      </c>
    </row>
    <row r="550" spans="1:6">
      <c r="A550" s="46"/>
      <c r="B550" s="47"/>
      <c r="C550" s="49"/>
      <c r="D550" s="49"/>
      <c r="E550" s="46"/>
      <c r="F550" s="49">
        <f>C550*D550*E550/100</f>
        <v>0</v>
      </c>
    </row>
    <row r="551" spans="1:6">
      <c r="A551" s="46"/>
      <c r="B551" s="47"/>
      <c r="C551" s="49"/>
      <c r="D551" s="49"/>
      <c r="E551" s="46"/>
      <c r="F551" s="49">
        <f>C551*D551*E551/100</f>
        <v>0</v>
      </c>
    </row>
    <row r="552" spans="1:6">
      <c r="A552" s="46"/>
      <c r="B552" s="47"/>
      <c r="C552" s="49"/>
      <c r="D552" s="49"/>
      <c r="E552" s="46"/>
      <c r="F552" s="49">
        <f>C552*D552*E552/100</f>
        <v>0</v>
      </c>
    </row>
    <row r="553" spans="1:6" ht="13.5" customHeight="1">
      <c r="A553" s="170" t="s">
        <v>201</v>
      </c>
      <c r="B553" s="170"/>
      <c r="C553" s="45" t="s">
        <v>202</v>
      </c>
      <c r="D553" s="45" t="s">
        <v>202</v>
      </c>
      <c r="E553" s="45" t="s">
        <v>202</v>
      </c>
      <c r="F553" s="49">
        <f>SUM(F550:F552)</f>
        <v>0</v>
      </c>
    </row>
    <row r="554" spans="1:6">
      <c r="A554" s="40"/>
      <c r="B554" s="40"/>
      <c r="C554" s="40"/>
      <c r="D554" s="40"/>
      <c r="E554" s="40"/>
      <c r="F554" s="40"/>
    </row>
    <row r="555" spans="1:6" ht="13.5" customHeight="1">
      <c r="A555" s="186" t="s">
        <v>285</v>
      </c>
      <c r="B555" s="186"/>
      <c r="C555" s="186"/>
      <c r="D555" s="186"/>
      <c r="E555" s="186"/>
      <c r="F555" s="186"/>
    </row>
    <row r="556" spans="1:6">
      <c r="A556" s="40"/>
      <c r="B556" s="40"/>
      <c r="C556" s="40"/>
      <c r="D556" s="40"/>
      <c r="E556" s="40"/>
      <c r="F556" s="40"/>
    </row>
    <row r="557" spans="1:6" ht="38.25">
      <c r="A557" s="45" t="s">
        <v>30</v>
      </c>
      <c r="B557" s="45" t="s">
        <v>31</v>
      </c>
      <c r="C557" s="45" t="s">
        <v>286</v>
      </c>
      <c r="D557" s="45" t="s">
        <v>287</v>
      </c>
      <c r="E557" s="45" t="s">
        <v>288</v>
      </c>
      <c r="F557" s="40"/>
    </row>
    <row r="558" spans="1:6">
      <c r="A558" s="45">
        <v>1</v>
      </c>
      <c r="B558" s="45">
        <v>2</v>
      </c>
      <c r="C558" s="45">
        <v>3</v>
      </c>
      <c r="D558" s="45">
        <v>4</v>
      </c>
      <c r="E558" s="45">
        <v>5</v>
      </c>
      <c r="F558" s="40"/>
    </row>
    <row r="559" spans="1:6">
      <c r="A559" s="46"/>
      <c r="B559" s="47"/>
      <c r="C559" s="46"/>
      <c r="D559" s="49"/>
      <c r="E559" s="49">
        <f>C559*D559</f>
        <v>0</v>
      </c>
      <c r="F559" s="40"/>
    </row>
    <row r="560" spans="1:6">
      <c r="A560" s="46"/>
      <c r="B560" s="47"/>
      <c r="C560" s="46"/>
      <c r="D560" s="49"/>
      <c r="E560" s="49">
        <f>C560*D560</f>
        <v>0</v>
      </c>
      <c r="F560" s="40"/>
    </row>
    <row r="561" spans="1:6">
      <c r="A561" s="46"/>
      <c r="B561" s="47"/>
      <c r="C561" s="46"/>
      <c r="D561" s="49"/>
      <c r="E561" s="49">
        <f>C561*D561</f>
        <v>0</v>
      </c>
      <c r="F561" s="40"/>
    </row>
    <row r="562" spans="1:6" ht="13.5" customHeight="1">
      <c r="A562" s="170" t="s">
        <v>201</v>
      </c>
      <c r="B562" s="170"/>
      <c r="C562" s="45" t="s">
        <v>202</v>
      </c>
      <c r="D562" s="45" t="s">
        <v>202</v>
      </c>
      <c r="E562" s="49">
        <f>SUM(E559:E561)</f>
        <v>0</v>
      </c>
      <c r="F562" s="40"/>
    </row>
    <row r="563" spans="1:6">
      <c r="A563" s="40"/>
      <c r="B563" s="40"/>
      <c r="C563" s="40"/>
      <c r="D563" s="40"/>
      <c r="E563" s="40"/>
      <c r="F563" s="40"/>
    </row>
    <row r="564" spans="1:6" ht="13.5" customHeight="1">
      <c r="A564" s="186" t="s">
        <v>289</v>
      </c>
      <c r="B564" s="186"/>
      <c r="C564" s="186"/>
      <c r="D564" s="186"/>
      <c r="E564" s="186"/>
      <c r="F564" s="186"/>
    </row>
    <row r="565" spans="1:6">
      <c r="A565" s="40"/>
      <c r="B565" s="40"/>
      <c r="C565" s="40"/>
      <c r="D565" s="40"/>
      <c r="E565" s="40"/>
      <c r="F565" s="40"/>
    </row>
    <row r="566" spans="1:6" ht="37.5" customHeight="1">
      <c r="A566" s="45" t="s">
        <v>30</v>
      </c>
      <c r="B566" s="45" t="s">
        <v>204</v>
      </c>
      <c r="C566" s="171" t="s">
        <v>290</v>
      </c>
      <c r="D566" s="171"/>
      <c r="E566" s="45" t="s">
        <v>291</v>
      </c>
      <c r="F566" s="45" t="s">
        <v>292</v>
      </c>
    </row>
    <row r="567" spans="1:6">
      <c r="A567" s="45">
        <v>1</v>
      </c>
      <c r="B567" s="45">
        <v>2</v>
      </c>
      <c r="C567" s="171">
        <v>3</v>
      </c>
      <c r="D567" s="171"/>
      <c r="E567" s="45">
        <v>4</v>
      </c>
      <c r="F567" s="45">
        <v>5</v>
      </c>
    </row>
    <row r="568" spans="1:6">
      <c r="A568" s="46"/>
      <c r="B568" s="47"/>
      <c r="C568" s="168"/>
      <c r="D568" s="168"/>
      <c r="E568" s="46"/>
      <c r="F568" s="49"/>
    </row>
    <row r="569" spans="1:6">
      <c r="A569" s="46"/>
      <c r="B569" s="47"/>
      <c r="C569" s="168"/>
      <c r="D569" s="168"/>
      <c r="E569" s="46"/>
      <c r="F569" s="49"/>
    </row>
    <row r="570" spans="1:6">
      <c r="A570" s="46"/>
      <c r="B570" s="47"/>
      <c r="C570" s="168"/>
      <c r="D570" s="168"/>
      <c r="E570" s="46"/>
      <c r="F570" s="49"/>
    </row>
    <row r="571" spans="1:6" ht="13.5" customHeight="1">
      <c r="A571" s="170" t="s">
        <v>201</v>
      </c>
      <c r="B571" s="170"/>
      <c r="C571" s="171" t="s">
        <v>202</v>
      </c>
      <c r="D571" s="171"/>
      <c r="E571" s="45" t="s">
        <v>202</v>
      </c>
      <c r="F571" s="49">
        <f>SUM(F568:F570)</f>
        <v>0</v>
      </c>
    </row>
    <row r="572" spans="1:6">
      <c r="A572" s="40"/>
      <c r="B572" s="40"/>
      <c r="C572" s="40"/>
      <c r="D572" s="40"/>
      <c r="E572" s="40"/>
      <c r="F572" s="40"/>
    </row>
    <row r="573" spans="1:6" ht="13.5" customHeight="1">
      <c r="A573" s="186" t="s">
        <v>293</v>
      </c>
      <c r="B573" s="186"/>
      <c r="C573" s="186"/>
      <c r="D573" s="186"/>
      <c r="E573" s="186"/>
      <c r="F573" s="186"/>
    </row>
    <row r="574" spans="1:6">
      <c r="A574" s="40"/>
      <c r="B574" s="40"/>
      <c r="C574" s="40"/>
      <c r="D574" s="40"/>
      <c r="E574" s="40"/>
      <c r="F574" s="40"/>
    </row>
    <row r="575" spans="1:6" ht="25.5" customHeight="1">
      <c r="A575" s="45" t="s">
        <v>30</v>
      </c>
      <c r="B575" s="171" t="s">
        <v>204</v>
      </c>
      <c r="C575" s="171"/>
      <c r="D575" s="171"/>
      <c r="E575" s="45" t="s">
        <v>294</v>
      </c>
      <c r="F575" s="45" t="s">
        <v>295</v>
      </c>
    </row>
    <row r="576" spans="1:6">
      <c r="A576" s="45">
        <v>1</v>
      </c>
      <c r="B576" s="171">
        <v>2</v>
      </c>
      <c r="C576" s="171"/>
      <c r="D576" s="171"/>
      <c r="E576" s="45">
        <v>3</v>
      </c>
      <c r="F576" s="45">
        <v>4</v>
      </c>
    </row>
    <row r="577" spans="1:6">
      <c r="A577" s="46"/>
      <c r="B577" s="168"/>
      <c r="C577" s="168"/>
      <c r="D577" s="168"/>
      <c r="E577" s="51"/>
      <c r="F577" s="49"/>
    </row>
    <row r="578" spans="1:6">
      <c r="A578" s="46"/>
      <c r="B578" s="168"/>
      <c r="C578" s="168"/>
      <c r="D578" s="168"/>
      <c r="E578" s="51"/>
      <c r="F578" s="49"/>
    </row>
    <row r="579" spans="1:6">
      <c r="A579" s="46"/>
      <c r="B579" s="168"/>
      <c r="C579" s="168"/>
      <c r="D579" s="168"/>
      <c r="E579" s="51"/>
      <c r="F579" s="49"/>
    </row>
    <row r="580" spans="1:6" ht="13.5" customHeight="1">
      <c r="A580" s="170" t="s">
        <v>201</v>
      </c>
      <c r="B580" s="170"/>
      <c r="C580" s="170"/>
      <c r="D580" s="170"/>
      <c r="E580" s="45" t="s">
        <v>202</v>
      </c>
      <c r="F580" s="49">
        <f>SUM(F577:F579)</f>
        <v>0</v>
      </c>
    </row>
    <row r="581" spans="1:6">
      <c r="A581" s="40"/>
      <c r="B581" s="40"/>
      <c r="C581" s="40"/>
      <c r="D581" s="40"/>
      <c r="E581" s="40"/>
      <c r="F581" s="40"/>
    </row>
    <row r="582" spans="1:6" ht="13.5" customHeight="1">
      <c r="A582" s="186" t="s">
        <v>296</v>
      </c>
      <c r="B582" s="186"/>
      <c r="C582" s="186"/>
      <c r="D582" s="186"/>
      <c r="E582" s="186"/>
      <c r="F582" s="186"/>
    </row>
    <row r="583" spans="1:6">
      <c r="A583" s="40"/>
      <c r="B583" s="40"/>
      <c r="C583" s="40"/>
      <c r="D583" s="40"/>
      <c r="E583" s="40"/>
      <c r="F583" s="40"/>
    </row>
    <row r="584" spans="1:6" ht="25.5">
      <c r="A584" s="45" t="s">
        <v>30</v>
      </c>
      <c r="B584" s="45" t="s">
        <v>204</v>
      </c>
      <c r="C584" s="45" t="s">
        <v>286</v>
      </c>
      <c r="D584" s="45" t="s">
        <v>297</v>
      </c>
      <c r="E584" s="45" t="s">
        <v>279</v>
      </c>
      <c r="F584" s="40"/>
    </row>
    <row r="585" spans="1:6">
      <c r="A585" s="45">
        <v>1</v>
      </c>
      <c r="B585" s="45">
        <v>2</v>
      </c>
      <c r="C585" s="45">
        <v>3</v>
      </c>
      <c r="D585" s="45">
        <v>4</v>
      </c>
      <c r="E585" s="45">
        <v>5</v>
      </c>
      <c r="F585" s="40"/>
    </row>
    <row r="586" spans="1:6">
      <c r="A586" s="46"/>
      <c r="B586" s="47"/>
      <c r="C586" s="46"/>
      <c r="D586" s="46"/>
      <c r="E586" s="49">
        <f>C586*D586</f>
        <v>0</v>
      </c>
      <c r="F586" s="40"/>
    </row>
    <row r="587" spans="1:6">
      <c r="A587" s="46"/>
      <c r="B587" s="47"/>
      <c r="C587" s="46"/>
      <c r="D587" s="46"/>
      <c r="E587" s="49">
        <f>C587*D587</f>
        <v>0</v>
      </c>
      <c r="F587" s="40"/>
    </row>
    <row r="588" spans="1:6">
      <c r="A588" s="46"/>
      <c r="B588" s="47"/>
      <c r="C588" s="46"/>
      <c r="D588" s="46"/>
      <c r="E588" s="49">
        <f>C588*D588</f>
        <v>0</v>
      </c>
      <c r="F588" s="40"/>
    </row>
    <row r="589" spans="1:6" ht="13.5" customHeight="1">
      <c r="A589" s="170" t="s">
        <v>201</v>
      </c>
      <c r="B589" s="170"/>
      <c r="C589" s="46">
        <f>SUM(C586:C588)</f>
        <v>0</v>
      </c>
      <c r="D589" s="45" t="s">
        <v>202</v>
      </c>
      <c r="E589" s="49">
        <f>SUM(E586:E588)</f>
        <v>0</v>
      </c>
      <c r="F589" s="40"/>
    </row>
    <row r="591" spans="1:6" ht="25.5" customHeight="1">
      <c r="A591" s="186" t="s">
        <v>298</v>
      </c>
      <c r="B591" s="186"/>
      <c r="C591" s="186"/>
      <c r="D591" s="186"/>
      <c r="E591" s="186"/>
      <c r="F591" s="186"/>
    </row>
    <row r="592" spans="1:6">
      <c r="A592" s="40"/>
      <c r="B592" s="40"/>
      <c r="C592" s="40"/>
      <c r="D592" s="40"/>
      <c r="E592" s="40"/>
    </row>
    <row r="593" spans="1:6" ht="25.5">
      <c r="A593" s="45" t="s">
        <v>30</v>
      </c>
      <c r="B593" s="45" t="s">
        <v>204</v>
      </c>
      <c r="C593" s="45" t="s">
        <v>286</v>
      </c>
      <c r="D593" s="45" t="s">
        <v>297</v>
      </c>
      <c r="E593" s="45" t="s">
        <v>279</v>
      </c>
    </row>
    <row r="594" spans="1:6">
      <c r="A594" s="45">
        <v>1</v>
      </c>
      <c r="B594" s="45">
        <v>2</v>
      </c>
      <c r="C594" s="45">
        <v>3</v>
      </c>
      <c r="D594" s="45">
        <v>4</v>
      </c>
      <c r="E594" s="45">
        <v>5</v>
      </c>
    </row>
    <row r="595" spans="1:6">
      <c r="A595" s="46"/>
      <c r="B595" s="47"/>
      <c r="C595" s="46"/>
      <c r="D595" s="46"/>
      <c r="E595" s="49">
        <f>C595*D595</f>
        <v>0</v>
      </c>
    </row>
    <row r="596" spans="1:6">
      <c r="A596" s="46"/>
      <c r="B596" s="47"/>
      <c r="C596" s="46"/>
      <c r="D596" s="46"/>
      <c r="E596" s="49">
        <f>C596*D596</f>
        <v>0</v>
      </c>
    </row>
    <row r="597" spans="1:6">
      <c r="A597" s="46"/>
      <c r="B597" s="47"/>
      <c r="C597" s="46"/>
      <c r="D597" s="46"/>
      <c r="E597" s="49">
        <f>C597*D597</f>
        <v>0</v>
      </c>
    </row>
    <row r="598" spans="1:6" ht="13.5" customHeight="1">
      <c r="A598" s="170" t="s">
        <v>201</v>
      </c>
      <c r="B598" s="170"/>
      <c r="C598" s="46">
        <f>SUM(C595:C597)</f>
        <v>0</v>
      </c>
      <c r="D598" s="45" t="s">
        <v>202</v>
      </c>
      <c r="E598" s="49">
        <f>SUM(E595:E597)</f>
        <v>0</v>
      </c>
    </row>
    <row r="600" spans="1:6" ht="13.5" customHeight="1">
      <c r="A600" s="186" t="s">
        <v>299</v>
      </c>
      <c r="B600" s="186"/>
      <c r="C600" s="186"/>
      <c r="D600" s="186"/>
      <c r="E600" s="186"/>
      <c r="F600" s="186"/>
    </row>
    <row r="601" spans="1:6">
      <c r="A601" s="40"/>
      <c r="B601" s="40"/>
      <c r="C601" s="40"/>
      <c r="D601" s="40"/>
      <c r="E601" s="40"/>
    </row>
    <row r="602" spans="1:6" ht="25.5">
      <c r="A602" s="45" t="s">
        <v>30</v>
      </c>
      <c r="B602" s="45" t="s">
        <v>204</v>
      </c>
      <c r="C602" s="45" t="s">
        <v>286</v>
      </c>
      <c r="D602" s="45" t="s">
        <v>297</v>
      </c>
      <c r="E602" s="45" t="s">
        <v>279</v>
      </c>
    </row>
    <row r="603" spans="1:6">
      <c r="A603" s="45">
        <v>1</v>
      </c>
      <c r="B603" s="45">
        <v>2</v>
      </c>
      <c r="C603" s="45">
        <v>3</v>
      </c>
      <c r="D603" s="45">
        <v>4</v>
      </c>
      <c r="E603" s="45">
        <v>5</v>
      </c>
    </row>
    <row r="604" spans="1:6">
      <c r="A604" s="46"/>
      <c r="B604" s="47"/>
      <c r="C604" s="46"/>
      <c r="D604" s="46"/>
      <c r="E604" s="49">
        <f>C604*D604</f>
        <v>0</v>
      </c>
    </row>
    <row r="605" spans="1:6">
      <c r="A605" s="46"/>
      <c r="B605" s="47"/>
      <c r="C605" s="46"/>
      <c r="D605" s="46"/>
      <c r="E605" s="49">
        <f>C605*D605</f>
        <v>0</v>
      </c>
    </row>
    <row r="606" spans="1:6">
      <c r="A606" s="46"/>
      <c r="B606" s="47"/>
      <c r="C606" s="46"/>
      <c r="D606" s="46"/>
      <c r="E606" s="49">
        <f>C606*D606</f>
        <v>0</v>
      </c>
    </row>
    <row r="607" spans="1:6" ht="13.5" customHeight="1">
      <c r="A607" s="170" t="s">
        <v>201</v>
      </c>
      <c r="B607" s="170"/>
      <c r="C607" s="46">
        <f>SUM(C604:C606)</f>
        <v>0</v>
      </c>
      <c r="D607" s="45" t="s">
        <v>202</v>
      </c>
      <c r="E607" s="49">
        <f>SUM(E604:E606)</f>
        <v>0</v>
      </c>
    </row>
    <row r="609" spans="1:6" ht="13.5" customHeight="1">
      <c r="A609" s="186" t="s">
        <v>300</v>
      </c>
      <c r="B609" s="186"/>
      <c r="C609" s="186"/>
      <c r="D609" s="186"/>
      <c r="E609" s="186"/>
      <c r="F609" s="186"/>
    </row>
    <row r="610" spans="1:6">
      <c r="A610" s="40"/>
      <c r="B610" s="40"/>
      <c r="C610" s="40"/>
      <c r="D610" s="40"/>
      <c r="E610" s="40"/>
    </row>
    <row r="611" spans="1:6" ht="25.5">
      <c r="A611" s="45" t="s">
        <v>30</v>
      </c>
      <c r="B611" s="45" t="s">
        <v>204</v>
      </c>
      <c r="C611" s="45" t="s">
        <v>286</v>
      </c>
      <c r="D611" s="45" t="s">
        <v>297</v>
      </c>
      <c r="E611" s="45" t="s">
        <v>279</v>
      </c>
    </row>
    <row r="612" spans="1:6">
      <c r="A612" s="45">
        <v>1</v>
      </c>
      <c r="B612" s="45">
        <v>2</v>
      </c>
      <c r="C612" s="45">
        <v>3</v>
      </c>
      <c r="D612" s="45">
        <v>4</v>
      </c>
      <c r="E612" s="45">
        <v>5</v>
      </c>
    </row>
    <row r="613" spans="1:6">
      <c r="A613" s="46"/>
      <c r="B613" s="47"/>
      <c r="C613" s="46"/>
      <c r="D613" s="46"/>
      <c r="E613" s="49">
        <f>C613*D613</f>
        <v>0</v>
      </c>
    </row>
    <row r="614" spans="1:6">
      <c r="A614" s="46"/>
      <c r="B614" s="47"/>
      <c r="C614" s="46"/>
      <c r="D614" s="46"/>
      <c r="E614" s="49">
        <f>C614*D614</f>
        <v>0</v>
      </c>
    </row>
    <row r="615" spans="1:6">
      <c r="A615" s="46"/>
      <c r="B615" s="47"/>
      <c r="C615" s="46"/>
      <c r="D615" s="46"/>
      <c r="E615" s="49">
        <f>C615*D615</f>
        <v>0</v>
      </c>
    </row>
    <row r="616" spans="1:6" ht="13.5" customHeight="1">
      <c r="A616" s="170" t="s">
        <v>201</v>
      </c>
      <c r="B616" s="170"/>
      <c r="C616" s="46">
        <f>SUM(C613:C615)</f>
        <v>0</v>
      </c>
      <c r="D616" s="45" t="s">
        <v>202</v>
      </c>
      <c r="E616" s="49">
        <f>SUM(E613:E615)</f>
        <v>0</v>
      </c>
    </row>
    <row r="618" spans="1:6" ht="25.5" customHeight="1">
      <c r="A618" s="172" t="s">
        <v>240</v>
      </c>
      <c r="B618" s="172"/>
      <c r="C618" s="172"/>
      <c r="D618" s="172"/>
      <c r="E618" s="172"/>
      <c r="F618" s="172"/>
    </row>
    <row r="619" spans="1:6">
      <c r="A619" s="40"/>
      <c r="B619" s="40"/>
      <c r="C619" s="40"/>
      <c r="D619" s="40"/>
      <c r="E619" s="40"/>
      <c r="F619" s="40"/>
    </row>
    <row r="620" spans="1:6" ht="13.5" customHeight="1">
      <c r="A620" s="186" t="s">
        <v>272</v>
      </c>
      <c r="B620" s="186"/>
      <c r="C620" s="186"/>
      <c r="D620" s="186"/>
      <c r="E620" s="186"/>
      <c r="F620" s="186"/>
    </row>
    <row r="621" spans="1:6">
      <c r="A621" s="40"/>
      <c r="B621" s="40"/>
      <c r="C621" s="40"/>
      <c r="D621" s="40"/>
      <c r="E621" s="40"/>
      <c r="F621" s="40"/>
    </row>
    <row r="622" spans="1:6" ht="38.25">
      <c r="A622" s="45" t="s">
        <v>30</v>
      </c>
      <c r="B622" s="45" t="s">
        <v>204</v>
      </c>
      <c r="C622" s="45" t="s">
        <v>273</v>
      </c>
      <c r="D622" s="45" t="s">
        <v>274</v>
      </c>
      <c r="E622" s="45" t="s">
        <v>275</v>
      </c>
      <c r="F622" s="45" t="s">
        <v>208</v>
      </c>
    </row>
    <row r="623" spans="1:6">
      <c r="A623" s="45">
        <v>1</v>
      </c>
      <c r="B623" s="45">
        <v>2</v>
      </c>
      <c r="C623" s="45">
        <v>3</v>
      </c>
      <c r="D623" s="45">
        <v>4</v>
      </c>
      <c r="E623" s="45">
        <v>5</v>
      </c>
      <c r="F623" s="45">
        <v>6</v>
      </c>
    </row>
    <row r="624" spans="1:6">
      <c r="A624" s="46"/>
      <c r="B624" s="47"/>
      <c r="C624" s="51"/>
      <c r="D624" s="51"/>
      <c r="E624" s="49"/>
      <c r="F624" s="49">
        <f>C624*D624*E624</f>
        <v>0</v>
      </c>
    </row>
    <row r="625" spans="1:6">
      <c r="A625" s="46"/>
      <c r="B625" s="47"/>
      <c r="C625" s="51"/>
      <c r="D625" s="51"/>
      <c r="E625" s="49"/>
      <c r="F625" s="49">
        <f>C625*D625*E625</f>
        <v>0</v>
      </c>
    </row>
    <row r="626" spans="1:6">
      <c r="A626" s="46"/>
      <c r="B626" s="47"/>
      <c r="C626" s="51"/>
      <c r="D626" s="51"/>
      <c r="E626" s="49"/>
      <c r="F626" s="49">
        <f>C626*D626*E626</f>
        <v>0</v>
      </c>
    </row>
    <row r="627" spans="1:6" ht="13.5" customHeight="1">
      <c r="A627" s="170" t="s">
        <v>201</v>
      </c>
      <c r="B627" s="170"/>
      <c r="C627" s="45" t="s">
        <v>202</v>
      </c>
      <c r="D627" s="45" t="s">
        <v>202</v>
      </c>
      <c r="E627" s="45" t="s">
        <v>202</v>
      </c>
      <c r="F627" s="49">
        <f>SUM(F624:F626)</f>
        <v>0</v>
      </c>
    </row>
    <row r="628" spans="1:6">
      <c r="A628" s="40"/>
      <c r="B628" s="40"/>
      <c r="C628" s="40"/>
      <c r="D628" s="40"/>
      <c r="E628" s="40"/>
      <c r="F628" s="40"/>
    </row>
    <row r="629" spans="1:6" ht="13.5" customHeight="1">
      <c r="A629" s="186" t="s">
        <v>276</v>
      </c>
      <c r="B629" s="186"/>
      <c r="C629" s="186"/>
      <c r="D629" s="186"/>
      <c r="E629" s="186"/>
      <c r="F629" s="186"/>
    </row>
    <row r="630" spans="1:6">
      <c r="A630" s="40"/>
      <c r="B630" s="40"/>
      <c r="C630" s="40"/>
      <c r="D630" s="40"/>
      <c r="E630" s="40"/>
      <c r="F630" s="40"/>
    </row>
    <row r="631" spans="1:6" ht="38.25">
      <c r="A631" s="45" t="s">
        <v>30</v>
      </c>
      <c r="B631" s="45" t="s">
        <v>204</v>
      </c>
      <c r="C631" s="45" t="s">
        <v>277</v>
      </c>
      <c r="D631" s="45" t="s">
        <v>278</v>
      </c>
      <c r="E631" s="45" t="s">
        <v>279</v>
      </c>
      <c r="F631" s="40"/>
    </row>
    <row r="632" spans="1:6">
      <c r="A632" s="45">
        <v>1</v>
      </c>
      <c r="B632" s="45">
        <v>2</v>
      </c>
      <c r="C632" s="45">
        <v>3</v>
      </c>
      <c r="D632" s="45">
        <v>4</v>
      </c>
      <c r="E632" s="45">
        <v>5</v>
      </c>
      <c r="F632" s="40"/>
    </row>
    <row r="633" spans="1:6">
      <c r="A633" s="46"/>
      <c r="B633" s="47"/>
      <c r="C633" s="51"/>
      <c r="D633" s="49"/>
      <c r="E633" s="49">
        <f>C633*D633</f>
        <v>0</v>
      </c>
      <c r="F633" s="40"/>
    </row>
    <row r="634" spans="1:6">
      <c r="A634" s="46"/>
      <c r="B634" s="47"/>
      <c r="C634" s="51"/>
      <c r="D634" s="49"/>
      <c r="E634" s="49">
        <f>C634*D634</f>
        <v>0</v>
      </c>
      <c r="F634" s="40"/>
    </row>
    <row r="635" spans="1:6">
      <c r="A635" s="46"/>
      <c r="B635" s="47"/>
      <c r="C635" s="51"/>
      <c r="D635" s="49"/>
      <c r="E635" s="49">
        <f>C635*D635</f>
        <v>0</v>
      </c>
      <c r="F635" s="40"/>
    </row>
    <row r="636" spans="1:6" ht="13.5" customHeight="1">
      <c r="A636" s="170" t="s">
        <v>201</v>
      </c>
      <c r="B636" s="170"/>
      <c r="C636" s="51">
        <f>SUM(C633:C635)</f>
        <v>0</v>
      </c>
      <c r="D636" s="45" t="s">
        <v>202</v>
      </c>
      <c r="E636" s="49">
        <f>SUM(E633:E635)</f>
        <v>0</v>
      </c>
      <c r="F636" s="40"/>
    </row>
    <row r="637" spans="1:6">
      <c r="A637" s="40"/>
      <c r="B637" s="40"/>
      <c r="C637" s="40"/>
      <c r="D637" s="40"/>
      <c r="E637" s="40"/>
      <c r="F637" s="40"/>
    </row>
    <row r="638" spans="1:6" ht="13.5" customHeight="1">
      <c r="A638" s="186" t="s">
        <v>280</v>
      </c>
      <c r="B638" s="186"/>
      <c r="C638" s="186"/>
      <c r="D638" s="186"/>
      <c r="E638" s="186"/>
      <c r="F638" s="186"/>
    </row>
    <row r="639" spans="1:6">
      <c r="A639" s="40"/>
      <c r="B639" s="40"/>
      <c r="C639" s="40"/>
      <c r="D639" s="40"/>
      <c r="E639" s="40"/>
      <c r="F639" s="40"/>
    </row>
    <row r="640" spans="1:6" ht="38.25">
      <c r="A640" s="45" t="s">
        <v>30</v>
      </c>
      <c r="B640" s="45" t="s">
        <v>31</v>
      </c>
      <c r="C640" s="45" t="s">
        <v>281</v>
      </c>
      <c r="D640" s="45" t="s">
        <v>282</v>
      </c>
      <c r="E640" s="45" t="s">
        <v>283</v>
      </c>
      <c r="F640" s="45" t="s">
        <v>284</v>
      </c>
    </row>
    <row r="641" spans="1:6">
      <c r="A641" s="45">
        <v>1</v>
      </c>
      <c r="B641" s="45">
        <v>2</v>
      </c>
      <c r="C641" s="45">
        <v>3</v>
      </c>
      <c r="D641" s="45">
        <v>4</v>
      </c>
      <c r="E641" s="45">
        <v>5</v>
      </c>
      <c r="F641" s="45">
        <v>6</v>
      </c>
    </row>
    <row r="642" spans="1:6">
      <c r="A642" s="46"/>
      <c r="B642" s="47"/>
      <c r="C642" s="49"/>
      <c r="D642" s="49"/>
      <c r="E642" s="46"/>
      <c r="F642" s="49">
        <f>C642*D642*E642/100</f>
        <v>0</v>
      </c>
    </row>
    <row r="643" spans="1:6">
      <c r="A643" s="46"/>
      <c r="B643" s="47"/>
      <c r="C643" s="49"/>
      <c r="D643" s="49"/>
      <c r="E643" s="46"/>
      <c r="F643" s="49">
        <f>C643*D643*E643/100</f>
        <v>0</v>
      </c>
    </row>
    <row r="644" spans="1:6">
      <c r="A644" s="46"/>
      <c r="B644" s="47"/>
      <c r="C644" s="49"/>
      <c r="D644" s="49"/>
      <c r="E644" s="46"/>
      <c r="F644" s="49">
        <f>C644*D644*E644/100</f>
        <v>0</v>
      </c>
    </row>
    <row r="645" spans="1:6" ht="13.5" customHeight="1">
      <c r="A645" s="170" t="s">
        <v>201</v>
      </c>
      <c r="B645" s="170"/>
      <c r="C645" s="45" t="s">
        <v>202</v>
      </c>
      <c r="D645" s="45" t="s">
        <v>202</v>
      </c>
      <c r="E645" s="45" t="s">
        <v>202</v>
      </c>
      <c r="F645" s="49">
        <f>SUM(F642:F644)</f>
        <v>0</v>
      </c>
    </row>
    <row r="646" spans="1:6">
      <c r="A646" s="40"/>
      <c r="B646" s="40"/>
      <c r="C646" s="40"/>
      <c r="D646" s="40"/>
      <c r="E646" s="40"/>
      <c r="F646" s="40"/>
    </row>
    <row r="647" spans="1:6" ht="13.5" customHeight="1">
      <c r="A647" s="186" t="s">
        <v>285</v>
      </c>
      <c r="B647" s="186"/>
      <c r="C647" s="186"/>
      <c r="D647" s="186"/>
      <c r="E647" s="186"/>
      <c r="F647" s="186"/>
    </row>
    <row r="648" spans="1:6">
      <c r="A648" s="40"/>
      <c r="B648" s="40"/>
      <c r="C648" s="40"/>
      <c r="D648" s="40"/>
      <c r="E648" s="40"/>
      <c r="F648" s="40"/>
    </row>
    <row r="649" spans="1:6" ht="38.25">
      <c r="A649" s="45" t="s">
        <v>30</v>
      </c>
      <c r="B649" s="45" t="s">
        <v>31</v>
      </c>
      <c r="C649" s="45" t="s">
        <v>286</v>
      </c>
      <c r="D649" s="45" t="s">
        <v>287</v>
      </c>
      <c r="E649" s="45" t="s">
        <v>288</v>
      </c>
      <c r="F649" s="40"/>
    </row>
    <row r="650" spans="1:6">
      <c r="A650" s="45">
        <v>1</v>
      </c>
      <c r="B650" s="45">
        <v>2</v>
      </c>
      <c r="C650" s="45">
        <v>3</v>
      </c>
      <c r="D650" s="45">
        <v>4</v>
      </c>
      <c r="E650" s="45">
        <v>5</v>
      </c>
      <c r="F650" s="40"/>
    </row>
    <row r="651" spans="1:6">
      <c r="A651" s="46"/>
      <c r="B651" s="47"/>
      <c r="C651" s="46"/>
      <c r="D651" s="49"/>
      <c r="E651" s="49">
        <f>C651*D651</f>
        <v>0</v>
      </c>
      <c r="F651" s="40"/>
    </row>
    <row r="652" spans="1:6">
      <c r="A652" s="46"/>
      <c r="B652" s="47"/>
      <c r="C652" s="46"/>
      <c r="D652" s="49"/>
      <c r="E652" s="49">
        <f>C652*D652</f>
        <v>0</v>
      </c>
      <c r="F652" s="40"/>
    </row>
    <row r="653" spans="1:6">
      <c r="A653" s="46"/>
      <c r="B653" s="47"/>
      <c r="C653" s="46"/>
      <c r="D653" s="49"/>
      <c r="E653" s="49">
        <f>C653*D653</f>
        <v>0</v>
      </c>
      <c r="F653" s="40"/>
    </row>
    <row r="654" spans="1:6" ht="13.5" customHeight="1">
      <c r="A654" s="170" t="s">
        <v>201</v>
      </c>
      <c r="B654" s="170"/>
      <c r="C654" s="45" t="s">
        <v>202</v>
      </c>
      <c r="D654" s="45" t="s">
        <v>202</v>
      </c>
      <c r="E654" s="49">
        <f>SUM(E651:E653)</f>
        <v>0</v>
      </c>
      <c r="F654" s="40"/>
    </row>
    <row r="655" spans="1:6">
      <c r="A655" s="40"/>
      <c r="B655" s="40"/>
      <c r="C655" s="40"/>
      <c r="D655" s="40"/>
      <c r="E655" s="40"/>
      <c r="F655" s="40"/>
    </row>
    <row r="656" spans="1:6" ht="13.5" customHeight="1">
      <c r="A656" s="186" t="s">
        <v>289</v>
      </c>
      <c r="B656" s="186"/>
      <c r="C656" s="186"/>
      <c r="D656" s="186"/>
      <c r="E656" s="186"/>
      <c r="F656" s="186"/>
    </row>
    <row r="657" spans="1:6">
      <c r="A657" s="40"/>
      <c r="B657" s="40"/>
      <c r="C657" s="40"/>
      <c r="D657" s="40"/>
      <c r="E657" s="40"/>
      <c r="F657" s="40"/>
    </row>
    <row r="658" spans="1:6" ht="37.5" customHeight="1">
      <c r="A658" s="45" t="s">
        <v>30</v>
      </c>
      <c r="B658" s="45" t="s">
        <v>204</v>
      </c>
      <c r="C658" s="171" t="s">
        <v>290</v>
      </c>
      <c r="D658" s="171"/>
      <c r="E658" s="45" t="s">
        <v>291</v>
      </c>
      <c r="F658" s="45" t="s">
        <v>292</v>
      </c>
    </row>
    <row r="659" spans="1:6">
      <c r="A659" s="45">
        <v>1</v>
      </c>
      <c r="B659" s="45">
        <v>2</v>
      </c>
      <c r="C659" s="171">
        <v>3</v>
      </c>
      <c r="D659" s="171"/>
      <c r="E659" s="45">
        <v>4</v>
      </c>
      <c r="F659" s="45">
        <v>5</v>
      </c>
    </row>
    <row r="660" spans="1:6">
      <c r="A660" s="46"/>
      <c r="B660" s="47"/>
      <c r="C660" s="168"/>
      <c r="D660" s="168"/>
      <c r="E660" s="46"/>
      <c r="F660" s="49"/>
    </row>
    <row r="661" spans="1:6">
      <c r="A661" s="46"/>
      <c r="B661" s="47"/>
      <c r="C661" s="168"/>
      <c r="D661" s="168"/>
      <c r="E661" s="46"/>
      <c r="F661" s="49"/>
    </row>
    <row r="662" spans="1:6">
      <c r="A662" s="46"/>
      <c r="B662" s="47"/>
      <c r="C662" s="168"/>
      <c r="D662" s="168"/>
      <c r="E662" s="46"/>
      <c r="F662" s="49"/>
    </row>
    <row r="663" spans="1:6" ht="13.5" customHeight="1">
      <c r="A663" s="170" t="s">
        <v>201</v>
      </c>
      <c r="B663" s="170"/>
      <c r="C663" s="171" t="s">
        <v>202</v>
      </c>
      <c r="D663" s="171"/>
      <c r="E663" s="45" t="s">
        <v>202</v>
      </c>
      <c r="F663" s="49">
        <f>SUM(F660:F662)</f>
        <v>0</v>
      </c>
    </row>
    <row r="664" spans="1:6">
      <c r="A664" s="40"/>
      <c r="B664" s="40"/>
      <c r="C664" s="40"/>
      <c r="D664" s="40"/>
      <c r="E664" s="40"/>
      <c r="F664" s="40"/>
    </row>
    <row r="665" spans="1:6" ht="13.5" customHeight="1">
      <c r="A665" s="186" t="s">
        <v>293</v>
      </c>
      <c r="B665" s="186"/>
      <c r="C665" s="186"/>
      <c r="D665" s="186"/>
      <c r="E665" s="186"/>
      <c r="F665" s="186"/>
    </row>
    <row r="666" spans="1:6">
      <c r="A666" s="40"/>
      <c r="B666" s="40"/>
      <c r="C666" s="40"/>
      <c r="D666" s="40"/>
      <c r="E666" s="40"/>
      <c r="F666" s="40"/>
    </row>
    <row r="667" spans="1:6" ht="25.5" customHeight="1">
      <c r="A667" s="45" t="s">
        <v>30</v>
      </c>
      <c r="B667" s="171" t="s">
        <v>204</v>
      </c>
      <c r="C667" s="171"/>
      <c r="D667" s="171"/>
      <c r="E667" s="45" t="s">
        <v>294</v>
      </c>
      <c r="F667" s="45" t="s">
        <v>295</v>
      </c>
    </row>
    <row r="668" spans="1:6">
      <c r="A668" s="45">
        <v>1</v>
      </c>
      <c r="B668" s="171">
        <v>2</v>
      </c>
      <c r="C668" s="171"/>
      <c r="D668" s="171"/>
      <c r="E668" s="45">
        <v>3</v>
      </c>
      <c r="F668" s="45">
        <v>4</v>
      </c>
    </row>
    <row r="669" spans="1:6">
      <c r="A669" s="46"/>
      <c r="B669" s="168"/>
      <c r="C669" s="168"/>
      <c r="D669" s="168"/>
      <c r="E669" s="51"/>
      <c r="F669" s="49"/>
    </row>
    <row r="670" spans="1:6">
      <c r="A670" s="46"/>
      <c r="B670" s="168"/>
      <c r="C670" s="168"/>
      <c r="D670" s="168"/>
      <c r="E670" s="51"/>
      <c r="F670" s="49"/>
    </row>
    <row r="671" spans="1:6">
      <c r="A671" s="46"/>
      <c r="B671" s="168"/>
      <c r="C671" s="168"/>
      <c r="D671" s="168"/>
      <c r="E671" s="51"/>
      <c r="F671" s="49"/>
    </row>
    <row r="672" spans="1:6" ht="13.5" customHeight="1">
      <c r="A672" s="170" t="s">
        <v>201</v>
      </c>
      <c r="B672" s="170"/>
      <c r="C672" s="170"/>
      <c r="D672" s="170"/>
      <c r="E672" s="45" t="s">
        <v>202</v>
      </c>
      <c r="F672" s="49">
        <f>SUM(F669:F671)</f>
        <v>0</v>
      </c>
    </row>
    <row r="673" spans="1:6">
      <c r="A673" s="40"/>
      <c r="B673" s="40"/>
      <c r="C673" s="40"/>
      <c r="D673" s="40"/>
      <c r="E673" s="40"/>
      <c r="F673" s="40"/>
    </row>
    <row r="674" spans="1:6" ht="13.5" customHeight="1">
      <c r="A674" s="186" t="s">
        <v>296</v>
      </c>
      <c r="B674" s="186"/>
      <c r="C674" s="186"/>
      <c r="D674" s="186"/>
      <c r="E674" s="186"/>
      <c r="F674" s="186"/>
    </row>
    <row r="675" spans="1:6">
      <c r="A675" s="40"/>
      <c r="B675" s="40"/>
      <c r="C675" s="40"/>
      <c r="D675" s="40"/>
      <c r="E675" s="40"/>
      <c r="F675" s="40"/>
    </row>
    <row r="676" spans="1:6" ht="25.5">
      <c r="A676" s="45" t="s">
        <v>30</v>
      </c>
      <c r="B676" s="45" t="s">
        <v>204</v>
      </c>
      <c r="C676" s="45" t="s">
        <v>286</v>
      </c>
      <c r="D676" s="45" t="s">
        <v>297</v>
      </c>
      <c r="E676" s="45" t="s">
        <v>279</v>
      </c>
      <c r="F676" s="40"/>
    </row>
    <row r="677" spans="1:6">
      <c r="A677" s="45">
        <v>1</v>
      </c>
      <c r="B677" s="45">
        <v>2</v>
      </c>
      <c r="C677" s="45">
        <v>3</v>
      </c>
      <c r="D677" s="45">
        <v>4</v>
      </c>
      <c r="E677" s="45">
        <v>5</v>
      </c>
      <c r="F677" s="40"/>
    </row>
    <row r="678" spans="1:6">
      <c r="A678" s="46"/>
      <c r="B678" s="47"/>
      <c r="C678" s="46"/>
      <c r="D678" s="46"/>
      <c r="E678" s="49">
        <f>C678*D678</f>
        <v>0</v>
      </c>
      <c r="F678" s="40"/>
    </row>
    <row r="679" spans="1:6">
      <c r="A679" s="46"/>
      <c r="B679" s="47"/>
      <c r="C679" s="46"/>
      <c r="D679" s="46"/>
      <c r="E679" s="49">
        <f>C679*D679</f>
        <v>0</v>
      </c>
      <c r="F679" s="40"/>
    </row>
    <row r="680" spans="1:6">
      <c r="A680" s="46"/>
      <c r="B680" s="47"/>
      <c r="C680" s="46"/>
      <c r="D680" s="46"/>
      <c r="E680" s="49">
        <f>C680*D680</f>
        <v>0</v>
      </c>
      <c r="F680" s="40"/>
    </row>
    <row r="681" spans="1:6" ht="13.5" customHeight="1">
      <c r="A681" s="170" t="s">
        <v>201</v>
      </c>
      <c r="B681" s="170"/>
      <c r="C681" s="46">
        <f>SUM(C678:C680)</f>
        <v>0</v>
      </c>
      <c r="D681" s="45" t="s">
        <v>202</v>
      </c>
      <c r="E681" s="49">
        <f>SUM(E678:E680)</f>
        <v>0</v>
      </c>
      <c r="F681" s="40"/>
    </row>
    <row r="683" spans="1:6" ht="25.5" customHeight="1">
      <c r="A683" s="186" t="s">
        <v>298</v>
      </c>
      <c r="B683" s="186"/>
      <c r="C683" s="186"/>
      <c r="D683" s="186"/>
      <c r="E683" s="186"/>
      <c r="F683" s="186"/>
    </row>
    <row r="684" spans="1:6">
      <c r="A684" s="40"/>
      <c r="B684" s="40"/>
      <c r="C684" s="40"/>
      <c r="D684" s="40"/>
      <c r="E684" s="40"/>
    </row>
    <row r="685" spans="1:6" ht="25.5">
      <c r="A685" s="45" t="s">
        <v>30</v>
      </c>
      <c r="B685" s="45" t="s">
        <v>204</v>
      </c>
      <c r="C685" s="45" t="s">
        <v>286</v>
      </c>
      <c r="D685" s="45" t="s">
        <v>297</v>
      </c>
      <c r="E685" s="45" t="s">
        <v>279</v>
      </c>
    </row>
    <row r="686" spans="1:6">
      <c r="A686" s="45">
        <v>1</v>
      </c>
      <c r="B686" s="45">
        <v>2</v>
      </c>
      <c r="C686" s="45">
        <v>3</v>
      </c>
      <c r="D686" s="45">
        <v>4</v>
      </c>
      <c r="E686" s="45">
        <v>5</v>
      </c>
    </row>
    <row r="687" spans="1:6">
      <c r="A687" s="46"/>
      <c r="B687" s="47"/>
      <c r="C687" s="46"/>
      <c r="D687" s="46"/>
      <c r="E687" s="49">
        <f>C687*D687</f>
        <v>0</v>
      </c>
    </row>
    <row r="688" spans="1:6">
      <c r="A688" s="46"/>
      <c r="B688" s="47"/>
      <c r="C688" s="46"/>
      <c r="D688" s="46"/>
      <c r="E688" s="49">
        <f>C688*D688</f>
        <v>0</v>
      </c>
    </row>
    <row r="689" spans="1:6">
      <c r="A689" s="46"/>
      <c r="B689" s="47"/>
      <c r="C689" s="46"/>
      <c r="D689" s="46"/>
      <c r="E689" s="49">
        <f>C689*D689</f>
        <v>0</v>
      </c>
    </row>
    <row r="690" spans="1:6" ht="13.5" customHeight="1">
      <c r="A690" s="170" t="s">
        <v>201</v>
      </c>
      <c r="B690" s="170"/>
      <c r="C690" s="46">
        <f>SUM(C687:C689)</f>
        <v>0</v>
      </c>
      <c r="D690" s="45" t="s">
        <v>202</v>
      </c>
      <c r="E690" s="49">
        <f>SUM(E687:E689)</f>
        <v>0</v>
      </c>
    </row>
    <row r="692" spans="1:6" ht="13.5" customHeight="1">
      <c r="A692" s="186" t="s">
        <v>299</v>
      </c>
      <c r="B692" s="186"/>
      <c r="C692" s="186"/>
      <c r="D692" s="186"/>
      <c r="E692" s="186"/>
      <c r="F692" s="186"/>
    </row>
    <row r="693" spans="1:6">
      <c r="A693" s="40"/>
      <c r="B693" s="40"/>
      <c r="C693" s="40"/>
      <c r="D693" s="40"/>
      <c r="E693" s="40"/>
    </row>
    <row r="694" spans="1:6" ht="25.5">
      <c r="A694" s="45" t="s">
        <v>30</v>
      </c>
      <c r="B694" s="45" t="s">
        <v>204</v>
      </c>
      <c r="C694" s="45" t="s">
        <v>286</v>
      </c>
      <c r="D694" s="45" t="s">
        <v>297</v>
      </c>
      <c r="E694" s="45" t="s">
        <v>279</v>
      </c>
    </row>
    <row r="695" spans="1:6">
      <c r="A695" s="45">
        <v>1</v>
      </c>
      <c r="B695" s="45">
        <v>2</v>
      </c>
      <c r="C695" s="45">
        <v>3</v>
      </c>
      <c r="D695" s="45">
        <v>4</v>
      </c>
      <c r="E695" s="45">
        <v>5</v>
      </c>
    </row>
    <row r="696" spans="1:6">
      <c r="A696" s="46"/>
      <c r="B696" s="47"/>
      <c r="C696" s="46"/>
      <c r="D696" s="46"/>
      <c r="E696" s="49">
        <f>C696*D696</f>
        <v>0</v>
      </c>
    </row>
    <row r="697" spans="1:6">
      <c r="A697" s="46"/>
      <c r="B697" s="47"/>
      <c r="C697" s="46"/>
      <c r="D697" s="46"/>
      <c r="E697" s="49">
        <f>C697*D697</f>
        <v>0</v>
      </c>
    </row>
    <row r="698" spans="1:6">
      <c r="A698" s="46"/>
      <c r="B698" s="47"/>
      <c r="C698" s="46"/>
      <c r="D698" s="46"/>
      <c r="E698" s="49">
        <f>C698*D698</f>
        <v>0</v>
      </c>
    </row>
    <row r="699" spans="1:6" ht="13.5" customHeight="1">
      <c r="A699" s="170" t="s">
        <v>201</v>
      </c>
      <c r="B699" s="170"/>
      <c r="C699" s="46">
        <f>SUM(C696:C698)</f>
        <v>0</v>
      </c>
      <c r="D699" s="45" t="s">
        <v>202</v>
      </c>
      <c r="E699" s="49">
        <f>SUM(E696:E698)</f>
        <v>0</v>
      </c>
    </row>
    <row r="701" spans="1:6" ht="13.5" customHeight="1">
      <c r="A701" s="186" t="s">
        <v>300</v>
      </c>
      <c r="B701" s="186"/>
      <c r="C701" s="186"/>
      <c r="D701" s="186"/>
      <c r="E701" s="186"/>
      <c r="F701" s="186"/>
    </row>
    <row r="702" spans="1:6">
      <c r="A702" s="40"/>
      <c r="B702" s="40"/>
      <c r="C702" s="40"/>
      <c r="D702" s="40"/>
      <c r="E702" s="40"/>
    </row>
    <row r="703" spans="1:6" ht="25.5">
      <c r="A703" s="45" t="s">
        <v>30</v>
      </c>
      <c r="B703" s="45" t="s">
        <v>204</v>
      </c>
      <c r="C703" s="45" t="s">
        <v>286</v>
      </c>
      <c r="D703" s="45" t="s">
        <v>297</v>
      </c>
      <c r="E703" s="45" t="s">
        <v>279</v>
      </c>
    </row>
    <row r="704" spans="1:6">
      <c r="A704" s="45">
        <v>1</v>
      </c>
      <c r="B704" s="45">
        <v>2</v>
      </c>
      <c r="C704" s="45">
        <v>3</v>
      </c>
      <c r="D704" s="45">
        <v>4</v>
      </c>
      <c r="E704" s="45">
        <v>5</v>
      </c>
    </row>
    <row r="705" spans="1:6">
      <c r="A705" s="46"/>
      <c r="B705" s="47"/>
      <c r="C705" s="46"/>
      <c r="D705" s="46"/>
      <c r="E705" s="49">
        <f>C705*D705</f>
        <v>0</v>
      </c>
    </row>
    <row r="706" spans="1:6">
      <c r="A706" s="46"/>
      <c r="B706" s="47"/>
      <c r="C706" s="46"/>
      <c r="D706" s="46"/>
      <c r="E706" s="49">
        <f>C706*D706</f>
        <v>0</v>
      </c>
    </row>
    <row r="707" spans="1:6">
      <c r="A707" s="46"/>
      <c r="B707" s="47"/>
      <c r="C707" s="46"/>
      <c r="D707" s="46"/>
      <c r="E707" s="49">
        <f>C707*D707</f>
        <v>0</v>
      </c>
    </row>
    <row r="708" spans="1:6" ht="13.5" customHeight="1">
      <c r="A708" s="170" t="s">
        <v>201</v>
      </c>
      <c r="B708" s="170"/>
      <c r="C708" s="46">
        <f>SUM(C705:C707)</f>
        <v>0</v>
      </c>
      <c r="D708" s="45" t="s">
        <v>202</v>
      </c>
      <c r="E708" s="49">
        <f>SUM(E705:E707)</f>
        <v>0</v>
      </c>
    </row>
    <row r="710" spans="1:6" ht="25.5" customHeight="1">
      <c r="A710" s="172" t="s">
        <v>241</v>
      </c>
      <c r="B710" s="172"/>
      <c r="C710" s="172"/>
      <c r="D710" s="172"/>
      <c r="E710" s="172"/>
      <c r="F710" s="172"/>
    </row>
    <row r="711" spans="1:6">
      <c r="A711" s="40"/>
      <c r="B711" s="40"/>
      <c r="C711" s="40"/>
      <c r="D711" s="40"/>
      <c r="E711" s="40"/>
      <c r="F711" s="40"/>
    </row>
    <row r="712" spans="1:6" ht="13.5" customHeight="1">
      <c r="A712" s="186" t="s">
        <v>272</v>
      </c>
      <c r="B712" s="186"/>
      <c r="C712" s="186"/>
      <c r="D712" s="186"/>
      <c r="E712" s="186"/>
      <c r="F712" s="186"/>
    </row>
    <row r="713" spans="1:6">
      <c r="A713" s="40"/>
      <c r="B713" s="40"/>
      <c r="C713" s="40"/>
      <c r="D713" s="40"/>
      <c r="E713" s="40"/>
      <c r="F713" s="40"/>
    </row>
    <row r="714" spans="1:6" ht="38.25">
      <c r="A714" s="45" t="s">
        <v>30</v>
      </c>
      <c r="B714" s="45" t="s">
        <v>204</v>
      </c>
      <c r="C714" s="45" t="s">
        <v>273</v>
      </c>
      <c r="D714" s="45" t="s">
        <v>274</v>
      </c>
      <c r="E714" s="45" t="s">
        <v>275</v>
      </c>
      <c r="F714" s="45" t="s">
        <v>208</v>
      </c>
    </row>
    <row r="715" spans="1:6">
      <c r="A715" s="45">
        <v>1</v>
      </c>
      <c r="B715" s="45">
        <v>2</v>
      </c>
      <c r="C715" s="45">
        <v>3</v>
      </c>
      <c r="D715" s="45">
        <v>4</v>
      </c>
      <c r="E715" s="45">
        <v>5</v>
      </c>
      <c r="F715" s="45">
        <v>6</v>
      </c>
    </row>
    <row r="716" spans="1:6">
      <c r="A716" s="46"/>
      <c r="B716" s="47"/>
      <c r="C716" s="51"/>
      <c r="D716" s="51"/>
      <c r="E716" s="49"/>
      <c r="F716" s="49">
        <f>C716*D716*E716</f>
        <v>0</v>
      </c>
    </row>
    <row r="717" spans="1:6">
      <c r="A717" s="46"/>
      <c r="B717" s="47"/>
      <c r="C717" s="51"/>
      <c r="D717" s="51"/>
      <c r="E717" s="49"/>
      <c r="F717" s="49">
        <f>C717*D717*E717</f>
        <v>0</v>
      </c>
    </row>
    <row r="718" spans="1:6">
      <c r="A718" s="46"/>
      <c r="B718" s="47"/>
      <c r="C718" s="51"/>
      <c r="D718" s="51"/>
      <c r="E718" s="49"/>
      <c r="F718" s="49">
        <f>C718*D718*E718</f>
        <v>0</v>
      </c>
    </row>
    <row r="719" spans="1:6" ht="13.5" customHeight="1">
      <c r="A719" s="170" t="s">
        <v>201</v>
      </c>
      <c r="B719" s="170"/>
      <c r="C719" s="45" t="s">
        <v>202</v>
      </c>
      <c r="D719" s="45" t="s">
        <v>202</v>
      </c>
      <c r="E719" s="45" t="s">
        <v>202</v>
      </c>
      <c r="F719" s="49">
        <f>SUM(F716:F718)</f>
        <v>0</v>
      </c>
    </row>
    <row r="720" spans="1:6">
      <c r="A720" s="40"/>
      <c r="B720" s="40"/>
      <c r="C720" s="40"/>
      <c r="D720" s="40"/>
      <c r="E720" s="40"/>
      <c r="F720" s="40"/>
    </row>
    <row r="721" spans="1:6" ht="13.5" customHeight="1">
      <c r="A721" s="186" t="s">
        <v>276</v>
      </c>
      <c r="B721" s="186"/>
      <c r="C721" s="186"/>
      <c r="D721" s="186"/>
      <c r="E721" s="186"/>
      <c r="F721" s="186"/>
    </row>
    <row r="722" spans="1:6">
      <c r="A722" s="40"/>
      <c r="B722" s="40"/>
      <c r="C722" s="40"/>
      <c r="D722" s="40"/>
      <c r="E722" s="40"/>
      <c r="F722" s="40"/>
    </row>
    <row r="723" spans="1:6" ht="38.25">
      <c r="A723" s="45" t="s">
        <v>30</v>
      </c>
      <c r="B723" s="45" t="s">
        <v>204</v>
      </c>
      <c r="C723" s="45" t="s">
        <v>277</v>
      </c>
      <c r="D723" s="45" t="s">
        <v>278</v>
      </c>
      <c r="E723" s="45" t="s">
        <v>279</v>
      </c>
      <c r="F723" s="40"/>
    </row>
    <row r="724" spans="1:6">
      <c r="A724" s="45">
        <v>1</v>
      </c>
      <c r="B724" s="45">
        <v>2</v>
      </c>
      <c r="C724" s="45">
        <v>3</v>
      </c>
      <c r="D724" s="45">
        <v>4</v>
      </c>
      <c r="E724" s="45">
        <v>5</v>
      </c>
      <c r="F724" s="40"/>
    </row>
    <row r="725" spans="1:6">
      <c r="A725" s="46"/>
      <c r="B725" s="47"/>
      <c r="C725" s="51"/>
      <c r="D725" s="49"/>
      <c r="E725" s="49">
        <f>C725*D725</f>
        <v>0</v>
      </c>
      <c r="F725" s="40"/>
    </row>
    <row r="726" spans="1:6">
      <c r="A726" s="46"/>
      <c r="B726" s="47"/>
      <c r="C726" s="51"/>
      <c r="D726" s="49"/>
      <c r="E726" s="49">
        <f>C726*D726</f>
        <v>0</v>
      </c>
      <c r="F726" s="40"/>
    </row>
    <row r="727" spans="1:6">
      <c r="A727" s="46"/>
      <c r="B727" s="47"/>
      <c r="C727" s="51"/>
      <c r="D727" s="49"/>
      <c r="E727" s="49">
        <f>C727*D727</f>
        <v>0</v>
      </c>
      <c r="F727" s="40"/>
    </row>
    <row r="728" spans="1:6" ht="13.5" customHeight="1">
      <c r="A728" s="170" t="s">
        <v>201</v>
      </c>
      <c r="B728" s="170"/>
      <c r="C728" s="51">
        <f>SUM(C725:C727)</f>
        <v>0</v>
      </c>
      <c r="D728" s="45" t="s">
        <v>202</v>
      </c>
      <c r="E728" s="49">
        <f>SUM(E725:E727)</f>
        <v>0</v>
      </c>
      <c r="F728" s="40"/>
    </row>
    <row r="729" spans="1:6">
      <c r="A729" s="40"/>
      <c r="B729" s="40"/>
      <c r="C729" s="40"/>
      <c r="D729" s="40"/>
      <c r="E729" s="40"/>
      <c r="F729" s="40"/>
    </row>
    <row r="730" spans="1:6" ht="13.5" customHeight="1">
      <c r="A730" s="186" t="s">
        <v>280</v>
      </c>
      <c r="B730" s="186"/>
      <c r="C730" s="186"/>
      <c r="D730" s="186"/>
      <c r="E730" s="186"/>
      <c r="F730" s="186"/>
    </row>
    <row r="731" spans="1:6">
      <c r="A731" s="40"/>
      <c r="B731" s="40"/>
      <c r="C731" s="40"/>
      <c r="D731" s="40"/>
      <c r="E731" s="40"/>
      <c r="F731" s="40"/>
    </row>
    <row r="732" spans="1:6" ht="38.25">
      <c r="A732" s="45" t="s">
        <v>30</v>
      </c>
      <c r="B732" s="45" t="s">
        <v>31</v>
      </c>
      <c r="C732" s="45" t="s">
        <v>281</v>
      </c>
      <c r="D732" s="45" t="s">
        <v>282</v>
      </c>
      <c r="E732" s="45" t="s">
        <v>283</v>
      </c>
      <c r="F732" s="45" t="s">
        <v>284</v>
      </c>
    </row>
    <row r="733" spans="1:6">
      <c r="A733" s="45">
        <v>1</v>
      </c>
      <c r="B733" s="45">
        <v>2</v>
      </c>
      <c r="C733" s="45">
        <v>3</v>
      </c>
      <c r="D733" s="45">
        <v>4</v>
      </c>
      <c r="E733" s="45">
        <v>5</v>
      </c>
      <c r="F733" s="45">
        <v>6</v>
      </c>
    </row>
    <row r="734" spans="1:6">
      <c r="A734" s="46"/>
      <c r="B734" s="47"/>
      <c r="C734" s="49"/>
      <c r="D734" s="49"/>
      <c r="E734" s="46"/>
      <c r="F734" s="49">
        <f>C734*D734*E734/100</f>
        <v>0</v>
      </c>
    </row>
    <row r="735" spans="1:6">
      <c r="A735" s="46"/>
      <c r="B735" s="47"/>
      <c r="C735" s="49"/>
      <c r="D735" s="49"/>
      <c r="E735" s="46"/>
      <c r="F735" s="49">
        <f>C735*D735*E735/100</f>
        <v>0</v>
      </c>
    </row>
    <row r="736" spans="1:6">
      <c r="A736" s="46"/>
      <c r="B736" s="47"/>
      <c r="C736" s="49"/>
      <c r="D736" s="49"/>
      <c r="E736" s="46"/>
      <c r="F736" s="49">
        <f>C736*D736*E736/100</f>
        <v>0</v>
      </c>
    </row>
    <row r="737" spans="1:6" ht="13.5" customHeight="1">
      <c r="A737" s="170" t="s">
        <v>201</v>
      </c>
      <c r="B737" s="170"/>
      <c r="C737" s="45" t="s">
        <v>202</v>
      </c>
      <c r="D737" s="45" t="s">
        <v>202</v>
      </c>
      <c r="E737" s="45" t="s">
        <v>202</v>
      </c>
      <c r="F737" s="49">
        <f>SUM(F734:F736)</f>
        <v>0</v>
      </c>
    </row>
    <row r="738" spans="1:6">
      <c r="A738" s="40"/>
      <c r="B738" s="40"/>
      <c r="C738" s="40"/>
      <c r="D738" s="40"/>
      <c r="E738" s="40"/>
      <c r="F738" s="40"/>
    </row>
    <row r="739" spans="1:6" ht="13.5" customHeight="1">
      <c r="A739" s="186" t="s">
        <v>285</v>
      </c>
      <c r="B739" s="186"/>
      <c r="C739" s="186"/>
      <c r="D739" s="186"/>
      <c r="E739" s="186"/>
      <c r="F739" s="186"/>
    </row>
    <row r="740" spans="1:6">
      <c r="A740" s="40"/>
      <c r="B740" s="40"/>
      <c r="C740" s="40"/>
      <c r="D740" s="40"/>
      <c r="E740" s="40"/>
      <c r="F740" s="40"/>
    </row>
    <row r="741" spans="1:6" ht="38.25">
      <c r="A741" s="45" t="s">
        <v>30</v>
      </c>
      <c r="B741" s="45" t="s">
        <v>31</v>
      </c>
      <c r="C741" s="45" t="s">
        <v>286</v>
      </c>
      <c r="D741" s="45" t="s">
        <v>287</v>
      </c>
      <c r="E741" s="45" t="s">
        <v>288</v>
      </c>
      <c r="F741" s="40"/>
    </row>
    <row r="742" spans="1:6">
      <c r="A742" s="45">
        <v>1</v>
      </c>
      <c r="B742" s="45">
        <v>2</v>
      </c>
      <c r="C742" s="45">
        <v>3</v>
      </c>
      <c r="D742" s="45">
        <v>4</v>
      </c>
      <c r="E742" s="45">
        <v>5</v>
      </c>
      <c r="F742" s="40"/>
    </row>
    <row r="743" spans="1:6">
      <c r="A743" s="46"/>
      <c r="B743" s="47"/>
      <c r="C743" s="46"/>
      <c r="D743" s="49"/>
      <c r="E743" s="49">
        <f>C743*D743</f>
        <v>0</v>
      </c>
      <c r="F743" s="40"/>
    </row>
    <row r="744" spans="1:6">
      <c r="A744" s="46"/>
      <c r="B744" s="47"/>
      <c r="C744" s="46"/>
      <c r="D744" s="49"/>
      <c r="E744" s="49">
        <f>C744*D744</f>
        <v>0</v>
      </c>
      <c r="F744" s="40"/>
    </row>
    <row r="745" spans="1:6">
      <c r="A745" s="46"/>
      <c r="B745" s="47"/>
      <c r="C745" s="46"/>
      <c r="D745" s="49"/>
      <c r="E745" s="49">
        <f>C745*D745</f>
        <v>0</v>
      </c>
      <c r="F745" s="40"/>
    </row>
    <row r="746" spans="1:6" ht="13.5" customHeight="1">
      <c r="A746" s="170" t="s">
        <v>201</v>
      </c>
      <c r="B746" s="170"/>
      <c r="C746" s="45" t="s">
        <v>202</v>
      </c>
      <c r="D746" s="45" t="s">
        <v>202</v>
      </c>
      <c r="E746" s="49">
        <f>SUM(E743:E745)</f>
        <v>0</v>
      </c>
      <c r="F746" s="40"/>
    </row>
    <row r="747" spans="1:6">
      <c r="A747" s="40"/>
      <c r="B747" s="40"/>
      <c r="C747" s="40"/>
      <c r="D747" s="40"/>
      <c r="E747" s="40"/>
      <c r="F747" s="40"/>
    </row>
    <row r="748" spans="1:6" ht="13.5" customHeight="1">
      <c r="A748" s="186" t="s">
        <v>289</v>
      </c>
      <c r="B748" s="186"/>
      <c r="C748" s="186"/>
      <c r="D748" s="186"/>
      <c r="E748" s="186"/>
      <c r="F748" s="186"/>
    </row>
    <row r="749" spans="1:6">
      <c r="A749" s="40"/>
      <c r="B749" s="40"/>
      <c r="C749" s="40"/>
      <c r="D749" s="40"/>
      <c r="E749" s="40"/>
      <c r="F749" s="40"/>
    </row>
    <row r="750" spans="1:6" ht="37.5" customHeight="1">
      <c r="A750" s="45" t="s">
        <v>30</v>
      </c>
      <c r="B750" s="45" t="s">
        <v>204</v>
      </c>
      <c r="C750" s="171" t="s">
        <v>290</v>
      </c>
      <c r="D750" s="171"/>
      <c r="E750" s="45" t="s">
        <v>291</v>
      </c>
      <c r="F750" s="45" t="s">
        <v>292</v>
      </c>
    </row>
    <row r="751" spans="1:6">
      <c r="A751" s="45">
        <v>1</v>
      </c>
      <c r="B751" s="45">
        <v>2</v>
      </c>
      <c r="C751" s="171">
        <v>3</v>
      </c>
      <c r="D751" s="171"/>
      <c r="E751" s="45">
        <v>4</v>
      </c>
      <c r="F751" s="45">
        <v>5</v>
      </c>
    </row>
    <row r="752" spans="1:6">
      <c r="A752" s="46"/>
      <c r="B752" s="47"/>
      <c r="C752" s="168"/>
      <c r="D752" s="168"/>
      <c r="E752" s="46"/>
      <c r="F752" s="49"/>
    </row>
    <row r="753" spans="1:6">
      <c r="A753" s="46"/>
      <c r="B753" s="47"/>
      <c r="C753" s="168"/>
      <c r="D753" s="168"/>
      <c r="E753" s="46"/>
      <c r="F753" s="49"/>
    </row>
    <row r="754" spans="1:6">
      <c r="A754" s="46"/>
      <c r="B754" s="47"/>
      <c r="C754" s="168"/>
      <c r="D754" s="168"/>
      <c r="E754" s="46"/>
      <c r="F754" s="49"/>
    </row>
    <row r="755" spans="1:6" ht="13.5" customHeight="1">
      <c r="A755" s="170" t="s">
        <v>201</v>
      </c>
      <c r="B755" s="170"/>
      <c r="C755" s="171" t="s">
        <v>202</v>
      </c>
      <c r="D755" s="171"/>
      <c r="E755" s="45" t="s">
        <v>202</v>
      </c>
      <c r="F755" s="49">
        <f>SUM(F752:F754)</f>
        <v>0</v>
      </c>
    </row>
    <row r="756" spans="1:6">
      <c r="A756" s="40"/>
      <c r="B756" s="40"/>
      <c r="C756" s="40"/>
      <c r="D756" s="40"/>
      <c r="E756" s="40"/>
      <c r="F756" s="40"/>
    </row>
    <row r="757" spans="1:6" ht="13.5" customHeight="1">
      <c r="A757" s="186" t="s">
        <v>293</v>
      </c>
      <c r="B757" s="186"/>
      <c r="C757" s="186"/>
      <c r="D757" s="186"/>
      <c r="E757" s="186"/>
      <c r="F757" s="186"/>
    </row>
    <row r="758" spans="1:6">
      <c r="A758" s="40"/>
      <c r="B758" s="40"/>
      <c r="C758" s="40"/>
      <c r="D758" s="40"/>
      <c r="E758" s="40"/>
      <c r="F758" s="40"/>
    </row>
    <row r="759" spans="1:6" ht="25.5" customHeight="1">
      <c r="A759" s="45" t="s">
        <v>30</v>
      </c>
      <c r="B759" s="171" t="s">
        <v>204</v>
      </c>
      <c r="C759" s="171"/>
      <c r="D759" s="171"/>
      <c r="E759" s="45" t="s">
        <v>294</v>
      </c>
      <c r="F759" s="45" t="s">
        <v>295</v>
      </c>
    </row>
    <row r="760" spans="1:6">
      <c r="A760" s="45">
        <v>1</v>
      </c>
      <c r="B760" s="171">
        <v>2</v>
      </c>
      <c r="C760" s="171"/>
      <c r="D760" s="171"/>
      <c r="E760" s="45">
        <v>3</v>
      </c>
      <c r="F760" s="45">
        <v>4</v>
      </c>
    </row>
    <row r="761" spans="1:6">
      <c r="A761" s="46"/>
      <c r="B761" s="168"/>
      <c r="C761" s="168"/>
      <c r="D761" s="168"/>
      <c r="E761" s="51"/>
      <c r="F761" s="49"/>
    </row>
    <row r="762" spans="1:6">
      <c r="A762" s="46"/>
      <c r="B762" s="168"/>
      <c r="C762" s="168"/>
      <c r="D762" s="168"/>
      <c r="E762" s="51"/>
      <c r="F762" s="49"/>
    </row>
    <row r="763" spans="1:6">
      <c r="A763" s="46"/>
      <c r="B763" s="168"/>
      <c r="C763" s="168"/>
      <c r="D763" s="168"/>
      <c r="E763" s="51"/>
      <c r="F763" s="49"/>
    </row>
    <row r="764" spans="1:6" ht="13.5" customHeight="1">
      <c r="A764" s="170" t="s">
        <v>201</v>
      </c>
      <c r="B764" s="170"/>
      <c r="C764" s="170"/>
      <c r="D764" s="170"/>
      <c r="E764" s="45" t="s">
        <v>202</v>
      </c>
      <c r="F764" s="49">
        <f>SUM(F761:F763)</f>
        <v>0</v>
      </c>
    </row>
    <row r="765" spans="1:6">
      <c r="A765" s="40"/>
      <c r="B765" s="40"/>
      <c r="C765" s="40"/>
      <c r="D765" s="40"/>
      <c r="E765" s="40"/>
      <c r="F765" s="40"/>
    </row>
    <row r="766" spans="1:6" ht="13.5" customHeight="1">
      <c r="A766" s="186" t="s">
        <v>296</v>
      </c>
      <c r="B766" s="186"/>
      <c r="C766" s="186"/>
      <c r="D766" s="186"/>
      <c r="E766" s="186"/>
      <c r="F766" s="186"/>
    </row>
    <row r="767" spans="1:6">
      <c r="A767" s="40"/>
      <c r="B767" s="40"/>
      <c r="C767" s="40"/>
      <c r="D767" s="40"/>
      <c r="E767" s="40"/>
      <c r="F767" s="40"/>
    </row>
    <row r="768" spans="1:6" ht="25.5">
      <c r="A768" s="45" t="s">
        <v>30</v>
      </c>
      <c r="B768" s="45" t="s">
        <v>204</v>
      </c>
      <c r="C768" s="45" t="s">
        <v>286</v>
      </c>
      <c r="D768" s="45" t="s">
        <v>297</v>
      </c>
      <c r="E768" s="45" t="s">
        <v>279</v>
      </c>
      <c r="F768" s="40"/>
    </row>
    <row r="769" spans="1:6">
      <c r="A769" s="45">
        <v>1</v>
      </c>
      <c r="B769" s="45">
        <v>2</v>
      </c>
      <c r="C769" s="45">
        <v>3</v>
      </c>
      <c r="D769" s="45">
        <v>4</v>
      </c>
      <c r="E769" s="45">
        <v>5</v>
      </c>
      <c r="F769" s="40"/>
    </row>
    <row r="770" spans="1:6">
      <c r="A770" s="46"/>
      <c r="B770" s="47"/>
      <c r="C770" s="46"/>
      <c r="D770" s="46"/>
      <c r="E770" s="49">
        <f>C770*D770</f>
        <v>0</v>
      </c>
      <c r="F770" s="40"/>
    </row>
    <row r="771" spans="1:6">
      <c r="A771" s="46"/>
      <c r="B771" s="47"/>
      <c r="C771" s="46"/>
      <c r="D771" s="46"/>
      <c r="E771" s="49">
        <f>C771*D771</f>
        <v>0</v>
      </c>
      <c r="F771" s="40"/>
    </row>
    <row r="772" spans="1:6">
      <c r="A772" s="46"/>
      <c r="B772" s="47"/>
      <c r="C772" s="46"/>
      <c r="D772" s="46"/>
      <c r="E772" s="49">
        <f>C772*D772</f>
        <v>0</v>
      </c>
      <c r="F772" s="40"/>
    </row>
    <row r="773" spans="1:6" ht="13.5" customHeight="1">
      <c r="A773" s="170" t="s">
        <v>201</v>
      </c>
      <c r="B773" s="170"/>
      <c r="C773" s="46">
        <f>SUM(C770:C772)</f>
        <v>0</v>
      </c>
      <c r="D773" s="45" t="s">
        <v>202</v>
      </c>
      <c r="E773" s="49">
        <f>SUM(E770:E772)</f>
        <v>0</v>
      </c>
      <c r="F773" s="40"/>
    </row>
    <row r="775" spans="1:6" ht="25.5" customHeight="1">
      <c r="A775" s="186" t="s">
        <v>298</v>
      </c>
      <c r="B775" s="186"/>
      <c r="C775" s="186"/>
      <c r="D775" s="186"/>
      <c r="E775" s="186"/>
      <c r="F775" s="186"/>
    </row>
    <row r="776" spans="1:6">
      <c r="A776" s="40"/>
      <c r="B776" s="40"/>
      <c r="C776" s="40"/>
      <c r="D776" s="40"/>
      <c r="E776" s="40"/>
    </row>
    <row r="777" spans="1:6" ht="25.5">
      <c r="A777" s="45" t="s">
        <v>30</v>
      </c>
      <c r="B777" s="45" t="s">
        <v>204</v>
      </c>
      <c r="C777" s="45" t="s">
        <v>286</v>
      </c>
      <c r="D777" s="45" t="s">
        <v>297</v>
      </c>
      <c r="E777" s="45" t="s">
        <v>279</v>
      </c>
    </row>
    <row r="778" spans="1:6">
      <c r="A778" s="45">
        <v>1</v>
      </c>
      <c r="B778" s="45">
        <v>2</v>
      </c>
      <c r="C778" s="45">
        <v>3</v>
      </c>
      <c r="D778" s="45">
        <v>4</v>
      </c>
      <c r="E778" s="45">
        <v>5</v>
      </c>
    </row>
    <row r="779" spans="1:6">
      <c r="A779" s="46"/>
      <c r="B779" s="47"/>
      <c r="C779" s="46"/>
      <c r="D779" s="46"/>
      <c r="E779" s="49">
        <f>C779*D779</f>
        <v>0</v>
      </c>
    </row>
    <row r="780" spans="1:6">
      <c r="A780" s="46"/>
      <c r="B780" s="47"/>
      <c r="C780" s="46"/>
      <c r="D780" s="46"/>
      <c r="E780" s="49">
        <f>C780*D780</f>
        <v>0</v>
      </c>
    </row>
    <row r="781" spans="1:6">
      <c r="A781" s="46"/>
      <c r="B781" s="47"/>
      <c r="C781" s="46"/>
      <c r="D781" s="46"/>
      <c r="E781" s="49">
        <f>C781*D781</f>
        <v>0</v>
      </c>
    </row>
    <row r="782" spans="1:6" ht="13.5" customHeight="1">
      <c r="A782" s="170" t="s">
        <v>201</v>
      </c>
      <c r="B782" s="170"/>
      <c r="C782" s="46">
        <f>SUM(C779:C781)</f>
        <v>0</v>
      </c>
      <c r="D782" s="45" t="s">
        <v>202</v>
      </c>
      <c r="E782" s="49">
        <f>SUM(E779:E781)</f>
        <v>0</v>
      </c>
    </row>
    <row r="784" spans="1:6" ht="13.5" customHeight="1">
      <c r="A784" s="186" t="s">
        <v>299</v>
      </c>
      <c r="B784" s="186"/>
      <c r="C784" s="186"/>
      <c r="D784" s="186"/>
      <c r="E784" s="186"/>
      <c r="F784" s="186"/>
    </row>
    <row r="785" spans="1:6">
      <c r="A785" s="40"/>
      <c r="B785" s="40"/>
      <c r="C785" s="40"/>
      <c r="D785" s="40"/>
      <c r="E785" s="40"/>
    </row>
    <row r="786" spans="1:6" ht="25.5">
      <c r="A786" s="45" t="s">
        <v>30</v>
      </c>
      <c r="B786" s="45" t="s">
        <v>204</v>
      </c>
      <c r="C786" s="45" t="s">
        <v>286</v>
      </c>
      <c r="D786" s="45" t="s">
        <v>297</v>
      </c>
      <c r="E786" s="45" t="s">
        <v>279</v>
      </c>
    </row>
    <row r="787" spans="1:6">
      <c r="A787" s="45">
        <v>1</v>
      </c>
      <c r="B787" s="45">
        <v>2</v>
      </c>
      <c r="C787" s="45">
        <v>3</v>
      </c>
      <c r="D787" s="45">
        <v>4</v>
      </c>
      <c r="E787" s="45">
        <v>5</v>
      </c>
    </row>
    <row r="788" spans="1:6">
      <c r="A788" s="46"/>
      <c r="B788" s="47"/>
      <c r="C788" s="46"/>
      <c r="D788" s="46"/>
      <c r="E788" s="49">
        <f>C788*D788</f>
        <v>0</v>
      </c>
    </row>
    <row r="789" spans="1:6">
      <c r="A789" s="46"/>
      <c r="B789" s="47"/>
      <c r="C789" s="46"/>
      <c r="D789" s="46"/>
      <c r="E789" s="49">
        <f>C789*D789</f>
        <v>0</v>
      </c>
    </row>
    <row r="790" spans="1:6">
      <c r="A790" s="46"/>
      <c r="B790" s="47"/>
      <c r="C790" s="46"/>
      <c r="D790" s="46"/>
      <c r="E790" s="49">
        <f>C790*D790</f>
        <v>0</v>
      </c>
    </row>
    <row r="791" spans="1:6" ht="13.5" customHeight="1">
      <c r="A791" s="170" t="s">
        <v>201</v>
      </c>
      <c r="B791" s="170"/>
      <c r="C791" s="46">
        <f>SUM(C788:C790)</f>
        <v>0</v>
      </c>
      <c r="D791" s="45" t="s">
        <v>202</v>
      </c>
      <c r="E791" s="49">
        <f>SUM(E788:E790)</f>
        <v>0</v>
      </c>
    </row>
    <row r="793" spans="1:6" ht="13.5" customHeight="1">
      <c r="A793" s="186" t="s">
        <v>300</v>
      </c>
      <c r="B793" s="186"/>
      <c r="C793" s="186"/>
      <c r="D793" s="186"/>
      <c r="E793" s="186"/>
      <c r="F793" s="186"/>
    </row>
    <row r="794" spans="1:6">
      <c r="A794" s="40"/>
      <c r="B794" s="40"/>
      <c r="C794" s="40"/>
      <c r="D794" s="40"/>
      <c r="E794" s="40"/>
    </row>
    <row r="795" spans="1:6" ht="25.5">
      <c r="A795" s="45" t="s">
        <v>30</v>
      </c>
      <c r="B795" s="45" t="s">
        <v>204</v>
      </c>
      <c r="C795" s="45" t="s">
        <v>286</v>
      </c>
      <c r="D795" s="45" t="s">
        <v>297</v>
      </c>
      <c r="E795" s="45" t="s">
        <v>279</v>
      </c>
    </row>
    <row r="796" spans="1:6">
      <c r="A796" s="45">
        <v>1</v>
      </c>
      <c r="B796" s="45">
        <v>2</v>
      </c>
      <c r="C796" s="45">
        <v>3</v>
      </c>
      <c r="D796" s="45">
        <v>4</v>
      </c>
      <c r="E796" s="45">
        <v>5</v>
      </c>
    </row>
    <row r="797" spans="1:6">
      <c r="A797" s="46"/>
      <c r="B797" s="47"/>
      <c r="C797" s="46"/>
      <c r="D797" s="46"/>
      <c r="E797" s="49">
        <f>C797*D797</f>
        <v>0</v>
      </c>
    </row>
    <row r="798" spans="1:6">
      <c r="A798" s="46"/>
      <c r="B798" s="47"/>
      <c r="C798" s="46"/>
      <c r="D798" s="46"/>
      <c r="E798" s="49">
        <f>C798*D798</f>
        <v>0</v>
      </c>
    </row>
    <row r="799" spans="1:6">
      <c r="A799" s="46"/>
      <c r="B799" s="47"/>
      <c r="C799" s="46"/>
      <c r="D799" s="46"/>
      <c r="E799" s="49">
        <f>C799*D799</f>
        <v>0</v>
      </c>
    </row>
    <row r="800" spans="1:6" ht="13.5" customHeight="1">
      <c r="A800" s="170" t="s">
        <v>201</v>
      </c>
      <c r="B800" s="170"/>
      <c r="C800" s="46">
        <f>SUM(C797:C799)</f>
        <v>0</v>
      </c>
      <c r="D800" s="45" t="s">
        <v>202</v>
      </c>
      <c r="E800" s="49">
        <f>SUM(E797:E799)</f>
        <v>0</v>
      </c>
    </row>
    <row r="802" spans="1:6" ht="25.5" customHeight="1">
      <c r="A802" s="172" t="s">
        <v>242</v>
      </c>
      <c r="B802" s="172"/>
      <c r="C802" s="172"/>
      <c r="D802" s="172"/>
      <c r="E802" s="172"/>
      <c r="F802" s="172"/>
    </row>
    <row r="803" spans="1:6">
      <c r="A803" s="40"/>
      <c r="B803" s="40"/>
      <c r="C803" s="40"/>
      <c r="D803" s="40"/>
      <c r="E803" s="40"/>
      <c r="F803" s="40"/>
    </row>
    <row r="804" spans="1:6" ht="13.5" customHeight="1">
      <c r="A804" s="186" t="s">
        <v>272</v>
      </c>
      <c r="B804" s="186"/>
      <c r="C804" s="186"/>
      <c r="D804" s="186"/>
      <c r="E804" s="186"/>
      <c r="F804" s="186"/>
    </row>
    <row r="805" spans="1:6">
      <c r="A805" s="40"/>
      <c r="B805" s="40"/>
      <c r="C805" s="40"/>
      <c r="D805" s="40"/>
      <c r="E805" s="40"/>
      <c r="F805" s="40"/>
    </row>
    <row r="806" spans="1:6" ht="38.25">
      <c r="A806" s="45" t="s">
        <v>30</v>
      </c>
      <c r="B806" s="45" t="s">
        <v>204</v>
      </c>
      <c r="C806" s="45" t="s">
        <v>273</v>
      </c>
      <c r="D806" s="45" t="s">
        <v>274</v>
      </c>
      <c r="E806" s="45" t="s">
        <v>275</v>
      </c>
      <c r="F806" s="45" t="s">
        <v>208</v>
      </c>
    </row>
    <row r="807" spans="1:6">
      <c r="A807" s="45">
        <v>1</v>
      </c>
      <c r="B807" s="45">
        <v>2</v>
      </c>
      <c r="C807" s="45">
        <v>3</v>
      </c>
      <c r="D807" s="45">
        <v>4</v>
      </c>
      <c r="E807" s="45">
        <v>5</v>
      </c>
      <c r="F807" s="45">
        <v>6</v>
      </c>
    </row>
    <row r="808" spans="1:6">
      <c r="A808" s="46"/>
      <c r="B808" s="47"/>
      <c r="C808" s="51"/>
      <c r="D808" s="51"/>
      <c r="E808" s="49"/>
      <c r="F808" s="49">
        <f>C808*D808*E808</f>
        <v>0</v>
      </c>
    </row>
    <row r="809" spans="1:6">
      <c r="A809" s="46"/>
      <c r="B809" s="47"/>
      <c r="C809" s="51"/>
      <c r="D809" s="51"/>
      <c r="E809" s="49"/>
      <c r="F809" s="49">
        <f>C809*D809*E809</f>
        <v>0</v>
      </c>
    </row>
    <row r="810" spans="1:6">
      <c r="A810" s="46"/>
      <c r="B810" s="47"/>
      <c r="C810" s="51"/>
      <c r="D810" s="51"/>
      <c r="E810" s="49"/>
      <c r="F810" s="49">
        <f>C810*D810*E810</f>
        <v>0</v>
      </c>
    </row>
    <row r="811" spans="1:6" ht="13.5" customHeight="1">
      <c r="A811" s="170" t="s">
        <v>201</v>
      </c>
      <c r="B811" s="170"/>
      <c r="C811" s="45" t="s">
        <v>202</v>
      </c>
      <c r="D811" s="45" t="s">
        <v>202</v>
      </c>
      <c r="E811" s="45" t="s">
        <v>202</v>
      </c>
      <c r="F811" s="49">
        <f>SUM(F808:F810)</f>
        <v>0</v>
      </c>
    </row>
    <row r="812" spans="1:6">
      <c r="A812" s="40"/>
      <c r="B812" s="40"/>
      <c r="C812" s="40"/>
      <c r="D812" s="40"/>
      <c r="E812" s="40"/>
      <c r="F812" s="40"/>
    </row>
    <row r="813" spans="1:6" ht="13.5" customHeight="1">
      <c r="A813" s="186" t="s">
        <v>276</v>
      </c>
      <c r="B813" s="186"/>
      <c r="C813" s="186"/>
      <c r="D813" s="186"/>
      <c r="E813" s="186"/>
      <c r="F813" s="186"/>
    </row>
    <row r="814" spans="1:6">
      <c r="A814" s="40"/>
      <c r="B814" s="40"/>
      <c r="C814" s="40"/>
      <c r="D814" s="40"/>
      <c r="E814" s="40"/>
      <c r="F814" s="40"/>
    </row>
    <row r="815" spans="1:6" ht="38.25">
      <c r="A815" s="45" t="s">
        <v>30</v>
      </c>
      <c r="B815" s="45" t="s">
        <v>204</v>
      </c>
      <c r="C815" s="45" t="s">
        <v>277</v>
      </c>
      <c r="D815" s="45" t="s">
        <v>278</v>
      </c>
      <c r="E815" s="45" t="s">
        <v>279</v>
      </c>
      <c r="F815" s="40"/>
    </row>
    <row r="816" spans="1:6">
      <c r="A816" s="45">
        <v>1</v>
      </c>
      <c r="B816" s="45">
        <v>2</v>
      </c>
      <c r="C816" s="45">
        <v>3</v>
      </c>
      <c r="D816" s="45">
        <v>4</v>
      </c>
      <c r="E816" s="45">
        <v>5</v>
      </c>
      <c r="F816" s="40"/>
    </row>
    <row r="817" spans="1:6">
      <c r="A817" s="46"/>
      <c r="B817" s="47"/>
      <c r="C817" s="51"/>
      <c r="D817" s="49"/>
      <c r="E817" s="49">
        <f>C817*D817</f>
        <v>0</v>
      </c>
      <c r="F817" s="40"/>
    </row>
    <row r="818" spans="1:6">
      <c r="A818" s="46"/>
      <c r="B818" s="47"/>
      <c r="C818" s="51"/>
      <c r="D818" s="49"/>
      <c r="E818" s="49">
        <f>C818*D818</f>
        <v>0</v>
      </c>
      <c r="F818" s="40"/>
    </row>
    <row r="819" spans="1:6">
      <c r="A819" s="46"/>
      <c r="B819" s="47"/>
      <c r="C819" s="51"/>
      <c r="D819" s="49"/>
      <c r="E819" s="49">
        <f>C819*D819</f>
        <v>0</v>
      </c>
      <c r="F819" s="40"/>
    </row>
    <row r="820" spans="1:6" ht="13.5" customHeight="1">
      <c r="A820" s="170" t="s">
        <v>201</v>
      </c>
      <c r="B820" s="170"/>
      <c r="C820" s="51">
        <f>SUM(C817:C819)</f>
        <v>0</v>
      </c>
      <c r="D820" s="45" t="s">
        <v>202</v>
      </c>
      <c r="E820" s="49">
        <f>SUM(E817:E819)</f>
        <v>0</v>
      </c>
      <c r="F820" s="40"/>
    </row>
    <row r="821" spans="1:6">
      <c r="A821" s="40"/>
      <c r="B821" s="40"/>
      <c r="C821" s="40"/>
      <c r="D821" s="40"/>
      <c r="E821" s="40"/>
      <c r="F821" s="40"/>
    </row>
    <row r="822" spans="1:6" ht="13.5" customHeight="1">
      <c r="A822" s="186" t="s">
        <v>280</v>
      </c>
      <c r="B822" s="186"/>
      <c r="C822" s="186"/>
      <c r="D822" s="186"/>
      <c r="E822" s="186"/>
      <c r="F822" s="186"/>
    </row>
    <row r="823" spans="1:6">
      <c r="A823" s="40"/>
      <c r="B823" s="40"/>
      <c r="C823" s="40"/>
      <c r="D823" s="40"/>
      <c r="E823" s="40"/>
      <c r="F823" s="40"/>
    </row>
    <row r="824" spans="1:6" ht="38.25">
      <c r="A824" s="45" t="s">
        <v>30</v>
      </c>
      <c r="B824" s="45" t="s">
        <v>31</v>
      </c>
      <c r="C824" s="45" t="s">
        <v>281</v>
      </c>
      <c r="D824" s="45" t="s">
        <v>282</v>
      </c>
      <c r="E824" s="45" t="s">
        <v>283</v>
      </c>
      <c r="F824" s="45" t="s">
        <v>284</v>
      </c>
    </row>
    <row r="825" spans="1:6">
      <c r="A825" s="45">
        <v>1</v>
      </c>
      <c r="B825" s="45">
        <v>2</v>
      </c>
      <c r="C825" s="45">
        <v>3</v>
      </c>
      <c r="D825" s="45">
        <v>4</v>
      </c>
      <c r="E825" s="45">
        <v>5</v>
      </c>
      <c r="F825" s="45">
        <v>6</v>
      </c>
    </row>
    <row r="826" spans="1:6">
      <c r="A826" s="46"/>
      <c r="B826" s="47"/>
      <c r="C826" s="49"/>
      <c r="D826" s="49"/>
      <c r="E826" s="46"/>
      <c r="F826" s="49">
        <f>C826*D826*E826/100</f>
        <v>0</v>
      </c>
    </row>
    <row r="827" spans="1:6">
      <c r="A827" s="46"/>
      <c r="B827" s="47"/>
      <c r="C827" s="49"/>
      <c r="D827" s="49"/>
      <c r="E827" s="46"/>
      <c r="F827" s="49">
        <f>C827*D827*E827/100</f>
        <v>0</v>
      </c>
    </row>
    <row r="828" spans="1:6">
      <c r="A828" s="46"/>
      <c r="B828" s="47"/>
      <c r="C828" s="49"/>
      <c r="D828" s="49"/>
      <c r="E828" s="46"/>
      <c r="F828" s="49">
        <f>C828*D828*E828/100</f>
        <v>0</v>
      </c>
    </row>
    <row r="829" spans="1:6" ht="13.5" customHeight="1">
      <c r="A829" s="170" t="s">
        <v>201</v>
      </c>
      <c r="B829" s="170"/>
      <c r="C829" s="45" t="s">
        <v>202</v>
      </c>
      <c r="D829" s="45" t="s">
        <v>202</v>
      </c>
      <c r="E829" s="45" t="s">
        <v>202</v>
      </c>
      <c r="F829" s="49">
        <f>SUM(F826:F828)</f>
        <v>0</v>
      </c>
    </row>
    <row r="830" spans="1:6">
      <c r="A830" s="40"/>
      <c r="B830" s="40"/>
      <c r="C830" s="40"/>
      <c r="D830" s="40"/>
      <c r="E830" s="40"/>
      <c r="F830" s="40"/>
    </row>
    <row r="831" spans="1:6" ht="13.5" customHeight="1">
      <c r="A831" s="186" t="s">
        <v>285</v>
      </c>
      <c r="B831" s="186"/>
      <c r="C831" s="186"/>
      <c r="D831" s="186"/>
      <c r="E831" s="186"/>
      <c r="F831" s="186"/>
    </row>
    <row r="832" spans="1:6">
      <c r="A832" s="40"/>
      <c r="B832" s="40"/>
      <c r="C832" s="40"/>
      <c r="D832" s="40"/>
      <c r="E832" s="40"/>
      <c r="F832" s="40"/>
    </row>
    <row r="833" spans="1:6" ht="38.25">
      <c r="A833" s="45" t="s">
        <v>30</v>
      </c>
      <c r="B833" s="45" t="s">
        <v>31</v>
      </c>
      <c r="C833" s="45" t="s">
        <v>286</v>
      </c>
      <c r="D833" s="45" t="s">
        <v>287</v>
      </c>
      <c r="E833" s="45" t="s">
        <v>288</v>
      </c>
      <c r="F833" s="40"/>
    </row>
    <row r="834" spans="1:6">
      <c r="A834" s="45">
        <v>1</v>
      </c>
      <c r="B834" s="45">
        <v>2</v>
      </c>
      <c r="C834" s="45">
        <v>3</v>
      </c>
      <c r="D834" s="45">
        <v>4</v>
      </c>
      <c r="E834" s="45">
        <v>5</v>
      </c>
      <c r="F834" s="40"/>
    </row>
    <row r="835" spans="1:6">
      <c r="A835" s="46"/>
      <c r="B835" s="47"/>
      <c r="C835" s="46"/>
      <c r="D835" s="49"/>
      <c r="E835" s="49">
        <f>C835*D835</f>
        <v>0</v>
      </c>
      <c r="F835" s="40"/>
    </row>
    <row r="836" spans="1:6">
      <c r="A836" s="46"/>
      <c r="B836" s="47"/>
      <c r="C836" s="46"/>
      <c r="D836" s="49"/>
      <c r="E836" s="49">
        <f>C836*D836</f>
        <v>0</v>
      </c>
      <c r="F836" s="40"/>
    </row>
    <row r="837" spans="1:6">
      <c r="A837" s="46"/>
      <c r="B837" s="47"/>
      <c r="C837" s="46"/>
      <c r="D837" s="49"/>
      <c r="E837" s="49">
        <f>C837*D837</f>
        <v>0</v>
      </c>
      <c r="F837" s="40"/>
    </row>
    <row r="838" spans="1:6" ht="13.5" customHeight="1">
      <c r="A838" s="170" t="s">
        <v>201</v>
      </c>
      <c r="B838" s="170"/>
      <c r="C838" s="45" t="s">
        <v>202</v>
      </c>
      <c r="D838" s="45" t="s">
        <v>202</v>
      </c>
      <c r="E838" s="49">
        <f>SUM(E835:E837)</f>
        <v>0</v>
      </c>
      <c r="F838" s="40"/>
    </row>
    <row r="839" spans="1:6">
      <c r="A839" s="40"/>
      <c r="B839" s="40"/>
      <c r="C839" s="40"/>
      <c r="D839" s="40"/>
      <c r="E839" s="40"/>
      <c r="F839" s="40"/>
    </row>
    <row r="840" spans="1:6" ht="13.5" customHeight="1">
      <c r="A840" s="186" t="s">
        <v>289</v>
      </c>
      <c r="B840" s="186"/>
      <c r="C840" s="186"/>
      <c r="D840" s="186"/>
      <c r="E840" s="186"/>
      <c r="F840" s="186"/>
    </row>
    <row r="841" spans="1:6">
      <c r="A841" s="40"/>
      <c r="B841" s="40"/>
      <c r="C841" s="40"/>
      <c r="D841" s="40"/>
      <c r="E841" s="40"/>
      <c r="F841" s="40"/>
    </row>
    <row r="842" spans="1:6" ht="37.5" customHeight="1">
      <c r="A842" s="45" t="s">
        <v>30</v>
      </c>
      <c r="B842" s="45" t="s">
        <v>204</v>
      </c>
      <c r="C842" s="171" t="s">
        <v>290</v>
      </c>
      <c r="D842" s="171"/>
      <c r="E842" s="45" t="s">
        <v>291</v>
      </c>
      <c r="F842" s="45" t="s">
        <v>292</v>
      </c>
    </row>
    <row r="843" spans="1:6">
      <c r="A843" s="45">
        <v>1</v>
      </c>
      <c r="B843" s="45">
        <v>2</v>
      </c>
      <c r="C843" s="171">
        <v>3</v>
      </c>
      <c r="D843" s="171"/>
      <c r="E843" s="45">
        <v>4</v>
      </c>
      <c r="F843" s="45">
        <v>5</v>
      </c>
    </row>
    <row r="844" spans="1:6">
      <c r="A844" s="46"/>
      <c r="B844" s="47"/>
      <c r="C844" s="168"/>
      <c r="D844" s="168"/>
      <c r="E844" s="46"/>
      <c r="F844" s="49"/>
    </row>
    <row r="845" spans="1:6">
      <c r="A845" s="46"/>
      <c r="B845" s="47"/>
      <c r="C845" s="168"/>
      <c r="D845" s="168"/>
      <c r="E845" s="46"/>
      <c r="F845" s="49"/>
    </row>
    <row r="846" spans="1:6">
      <c r="A846" s="46"/>
      <c r="B846" s="47"/>
      <c r="C846" s="168"/>
      <c r="D846" s="168"/>
      <c r="E846" s="46"/>
      <c r="F846" s="49"/>
    </row>
    <row r="847" spans="1:6" ht="13.5" customHeight="1">
      <c r="A847" s="170" t="s">
        <v>201</v>
      </c>
      <c r="B847" s="170"/>
      <c r="C847" s="171" t="s">
        <v>202</v>
      </c>
      <c r="D847" s="171"/>
      <c r="E847" s="45" t="s">
        <v>202</v>
      </c>
      <c r="F847" s="49">
        <f>SUM(F844:F846)</f>
        <v>0</v>
      </c>
    </row>
    <row r="848" spans="1:6">
      <c r="A848" s="40"/>
      <c r="B848" s="40"/>
      <c r="C848" s="40"/>
      <c r="D848" s="40"/>
      <c r="E848" s="40"/>
      <c r="F848" s="40"/>
    </row>
    <row r="849" spans="1:6" ht="13.5" customHeight="1">
      <c r="A849" s="186" t="s">
        <v>293</v>
      </c>
      <c r="B849" s="186"/>
      <c r="C849" s="186"/>
      <c r="D849" s="186"/>
      <c r="E849" s="186"/>
      <c r="F849" s="186"/>
    </row>
    <row r="850" spans="1:6">
      <c r="A850" s="40"/>
      <c r="B850" s="40"/>
      <c r="C850" s="40"/>
      <c r="D850" s="40"/>
      <c r="E850" s="40"/>
      <c r="F850" s="40"/>
    </row>
    <row r="851" spans="1:6" ht="25.5" customHeight="1">
      <c r="A851" s="45" t="s">
        <v>30</v>
      </c>
      <c r="B851" s="171" t="s">
        <v>204</v>
      </c>
      <c r="C851" s="171"/>
      <c r="D851" s="171"/>
      <c r="E851" s="45" t="s">
        <v>294</v>
      </c>
      <c r="F851" s="45" t="s">
        <v>295</v>
      </c>
    </row>
    <row r="852" spans="1:6">
      <c r="A852" s="45">
        <v>1</v>
      </c>
      <c r="B852" s="171">
        <v>2</v>
      </c>
      <c r="C852" s="171"/>
      <c r="D852" s="171"/>
      <c r="E852" s="45">
        <v>3</v>
      </c>
      <c r="F852" s="45">
        <v>4</v>
      </c>
    </row>
    <row r="853" spans="1:6">
      <c r="A853" s="46"/>
      <c r="B853" s="168"/>
      <c r="C853" s="168"/>
      <c r="D853" s="168"/>
      <c r="E853" s="51"/>
      <c r="F853" s="49"/>
    </row>
    <row r="854" spans="1:6">
      <c r="A854" s="46"/>
      <c r="B854" s="168"/>
      <c r="C854" s="168"/>
      <c r="D854" s="168"/>
      <c r="E854" s="51"/>
      <c r="F854" s="49"/>
    </row>
    <row r="855" spans="1:6">
      <c r="A855" s="46"/>
      <c r="B855" s="168"/>
      <c r="C855" s="168"/>
      <c r="D855" s="168"/>
      <c r="E855" s="51"/>
      <c r="F855" s="49"/>
    </row>
    <row r="856" spans="1:6" ht="13.5" customHeight="1">
      <c r="A856" s="170" t="s">
        <v>201</v>
      </c>
      <c r="B856" s="170"/>
      <c r="C856" s="170"/>
      <c r="D856" s="170"/>
      <c r="E856" s="45" t="s">
        <v>202</v>
      </c>
      <c r="F856" s="49">
        <f>SUM(F853:F855)</f>
        <v>0</v>
      </c>
    </row>
    <row r="857" spans="1:6">
      <c r="A857" s="40"/>
      <c r="B857" s="40"/>
      <c r="C857" s="40"/>
      <c r="D857" s="40"/>
      <c r="E857" s="40"/>
      <c r="F857" s="40"/>
    </row>
    <row r="858" spans="1:6" ht="13.5" customHeight="1">
      <c r="A858" s="186" t="s">
        <v>296</v>
      </c>
      <c r="B858" s="186"/>
      <c r="C858" s="186"/>
      <c r="D858" s="186"/>
      <c r="E858" s="186"/>
      <c r="F858" s="186"/>
    </row>
    <row r="859" spans="1:6">
      <c r="A859" s="40"/>
      <c r="B859" s="40"/>
      <c r="C859" s="40"/>
      <c r="D859" s="40"/>
      <c r="E859" s="40"/>
      <c r="F859" s="40"/>
    </row>
    <row r="860" spans="1:6" ht="25.5">
      <c r="A860" s="45" t="s">
        <v>30</v>
      </c>
      <c r="B860" s="45" t="s">
        <v>204</v>
      </c>
      <c r="C860" s="45" t="s">
        <v>286</v>
      </c>
      <c r="D860" s="45" t="s">
        <v>297</v>
      </c>
      <c r="E860" s="45" t="s">
        <v>279</v>
      </c>
      <c r="F860" s="40"/>
    </row>
    <row r="861" spans="1:6">
      <c r="A861" s="45">
        <v>1</v>
      </c>
      <c r="B861" s="45">
        <v>2</v>
      </c>
      <c r="C861" s="45">
        <v>3</v>
      </c>
      <c r="D861" s="45">
        <v>4</v>
      </c>
      <c r="E861" s="45">
        <v>5</v>
      </c>
      <c r="F861" s="40"/>
    </row>
    <row r="862" spans="1:6">
      <c r="A862" s="46"/>
      <c r="B862" s="47"/>
      <c r="C862" s="46"/>
      <c r="D862" s="46"/>
      <c r="E862" s="49">
        <f>C862*D862</f>
        <v>0</v>
      </c>
      <c r="F862" s="40"/>
    </row>
    <row r="863" spans="1:6">
      <c r="A863" s="46"/>
      <c r="B863" s="47"/>
      <c r="C863" s="46"/>
      <c r="D863" s="46"/>
      <c r="E863" s="49">
        <f>C863*D863</f>
        <v>0</v>
      </c>
      <c r="F863" s="40"/>
    </row>
    <row r="864" spans="1:6">
      <c r="A864" s="46"/>
      <c r="B864" s="47"/>
      <c r="C864" s="46"/>
      <c r="D864" s="46"/>
      <c r="E864" s="49">
        <f>C864*D864</f>
        <v>0</v>
      </c>
      <c r="F864" s="40"/>
    </row>
    <row r="865" spans="1:6" ht="13.5" customHeight="1">
      <c r="A865" s="170" t="s">
        <v>201</v>
      </c>
      <c r="B865" s="170"/>
      <c r="C865" s="46">
        <f>SUM(C862:C864)</f>
        <v>0</v>
      </c>
      <c r="D865" s="45" t="s">
        <v>202</v>
      </c>
      <c r="E865" s="49">
        <f>SUM(E862:E864)</f>
        <v>0</v>
      </c>
      <c r="F865" s="40"/>
    </row>
    <row r="867" spans="1:6" ht="25.5" customHeight="1">
      <c r="A867" s="186" t="s">
        <v>298</v>
      </c>
      <c r="B867" s="186"/>
      <c r="C867" s="186"/>
      <c r="D867" s="186"/>
      <c r="E867" s="186"/>
      <c r="F867" s="186"/>
    </row>
    <row r="868" spans="1:6">
      <c r="A868" s="40"/>
      <c r="B868" s="40"/>
      <c r="C868" s="40"/>
      <c r="D868" s="40"/>
      <c r="E868" s="40"/>
    </row>
    <row r="869" spans="1:6" ht="25.5">
      <c r="A869" s="45" t="s">
        <v>30</v>
      </c>
      <c r="B869" s="45" t="s">
        <v>204</v>
      </c>
      <c r="C869" s="45" t="s">
        <v>286</v>
      </c>
      <c r="D869" s="45" t="s">
        <v>297</v>
      </c>
      <c r="E869" s="45" t="s">
        <v>279</v>
      </c>
    </row>
    <row r="870" spans="1:6">
      <c r="A870" s="45">
        <v>1</v>
      </c>
      <c r="B870" s="45">
        <v>2</v>
      </c>
      <c r="C870" s="45">
        <v>3</v>
      </c>
      <c r="D870" s="45">
        <v>4</v>
      </c>
      <c r="E870" s="45">
        <v>5</v>
      </c>
    </row>
    <row r="871" spans="1:6">
      <c r="A871" s="46"/>
      <c r="B871" s="47"/>
      <c r="C871" s="46"/>
      <c r="D871" s="46"/>
      <c r="E871" s="49">
        <f>C871*D871</f>
        <v>0</v>
      </c>
    </row>
    <row r="872" spans="1:6">
      <c r="A872" s="46"/>
      <c r="B872" s="47"/>
      <c r="C872" s="46"/>
      <c r="D872" s="46"/>
      <c r="E872" s="49">
        <f>C872*D872</f>
        <v>0</v>
      </c>
    </row>
    <row r="873" spans="1:6">
      <c r="A873" s="46"/>
      <c r="B873" s="47"/>
      <c r="C873" s="46"/>
      <c r="D873" s="46"/>
      <c r="E873" s="49">
        <f>C873*D873</f>
        <v>0</v>
      </c>
    </row>
    <row r="874" spans="1:6" ht="13.5" customHeight="1">
      <c r="A874" s="170" t="s">
        <v>201</v>
      </c>
      <c r="B874" s="170"/>
      <c r="C874" s="46">
        <f>SUM(C871:C873)</f>
        <v>0</v>
      </c>
      <c r="D874" s="45" t="s">
        <v>202</v>
      </c>
      <c r="E874" s="49">
        <f>SUM(E871:E873)</f>
        <v>0</v>
      </c>
    </row>
    <row r="876" spans="1:6" ht="13.5" customHeight="1">
      <c r="A876" s="186" t="s">
        <v>299</v>
      </c>
      <c r="B876" s="186"/>
      <c r="C876" s="186"/>
      <c r="D876" s="186"/>
      <c r="E876" s="186"/>
      <c r="F876" s="186"/>
    </row>
    <row r="877" spans="1:6">
      <c r="A877" s="40"/>
      <c r="B877" s="40"/>
      <c r="C877" s="40"/>
      <c r="D877" s="40"/>
      <c r="E877" s="40"/>
    </row>
    <row r="878" spans="1:6" ht="25.5">
      <c r="A878" s="45" t="s">
        <v>30</v>
      </c>
      <c r="B878" s="45" t="s">
        <v>204</v>
      </c>
      <c r="C878" s="45" t="s">
        <v>286</v>
      </c>
      <c r="D878" s="45" t="s">
        <v>297</v>
      </c>
      <c r="E878" s="45" t="s">
        <v>279</v>
      </c>
    </row>
    <row r="879" spans="1:6">
      <c r="A879" s="45">
        <v>1</v>
      </c>
      <c r="B879" s="45">
        <v>2</v>
      </c>
      <c r="C879" s="45">
        <v>3</v>
      </c>
      <c r="D879" s="45">
        <v>4</v>
      </c>
      <c r="E879" s="45">
        <v>5</v>
      </c>
    </row>
    <row r="880" spans="1:6">
      <c r="A880" s="46"/>
      <c r="B880" s="47"/>
      <c r="C880" s="46"/>
      <c r="D880" s="46"/>
      <c r="E880" s="49">
        <f>C880*D880</f>
        <v>0</v>
      </c>
    </row>
    <row r="881" spans="1:6">
      <c r="A881" s="46"/>
      <c r="B881" s="47"/>
      <c r="C881" s="46"/>
      <c r="D881" s="46"/>
      <c r="E881" s="49">
        <f>C881*D881</f>
        <v>0</v>
      </c>
    </row>
    <row r="882" spans="1:6">
      <c r="A882" s="46"/>
      <c r="B882" s="47"/>
      <c r="C882" s="46"/>
      <c r="D882" s="46"/>
      <c r="E882" s="49">
        <f>C882*D882</f>
        <v>0</v>
      </c>
    </row>
    <row r="883" spans="1:6" ht="13.5" customHeight="1">
      <c r="A883" s="170" t="s">
        <v>201</v>
      </c>
      <c r="B883" s="170"/>
      <c r="C883" s="46">
        <f>SUM(C880:C882)</f>
        <v>0</v>
      </c>
      <c r="D883" s="45" t="s">
        <v>202</v>
      </c>
      <c r="E883" s="49">
        <f>SUM(E880:E882)</f>
        <v>0</v>
      </c>
    </row>
    <row r="885" spans="1:6" ht="13.5" customHeight="1">
      <c r="A885" s="186" t="s">
        <v>300</v>
      </c>
      <c r="B885" s="186"/>
      <c r="C885" s="186"/>
      <c r="D885" s="186"/>
      <c r="E885" s="186"/>
      <c r="F885" s="186"/>
    </row>
    <row r="886" spans="1:6">
      <c r="A886" s="40"/>
      <c r="B886" s="40"/>
      <c r="C886" s="40"/>
      <c r="D886" s="40"/>
      <c r="E886" s="40"/>
    </row>
    <row r="887" spans="1:6" ht="25.5">
      <c r="A887" s="45" t="s">
        <v>30</v>
      </c>
      <c r="B887" s="45" t="s">
        <v>204</v>
      </c>
      <c r="C887" s="45" t="s">
        <v>286</v>
      </c>
      <c r="D887" s="45" t="s">
        <v>297</v>
      </c>
      <c r="E887" s="45" t="s">
        <v>279</v>
      </c>
    </row>
    <row r="888" spans="1:6">
      <c r="A888" s="45">
        <v>1</v>
      </c>
      <c r="B888" s="45">
        <v>2</v>
      </c>
      <c r="C888" s="45">
        <v>3</v>
      </c>
      <c r="D888" s="45">
        <v>4</v>
      </c>
      <c r="E888" s="45">
        <v>5</v>
      </c>
    </row>
    <row r="889" spans="1:6">
      <c r="A889" s="46"/>
      <c r="B889" s="47"/>
      <c r="C889" s="46"/>
      <c r="D889" s="46"/>
      <c r="E889" s="49">
        <f>C889*D889</f>
        <v>0</v>
      </c>
    </row>
    <row r="890" spans="1:6">
      <c r="A890" s="46"/>
      <c r="B890" s="47"/>
      <c r="C890" s="46"/>
      <c r="D890" s="46"/>
      <c r="E890" s="49">
        <f>C890*D890</f>
        <v>0</v>
      </c>
    </row>
    <row r="891" spans="1:6">
      <c r="A891" s="46"/>
      <c r="B891" s="47"/>
      <c r="C891" s="46"/>
      <c r="D891" s="46"/>
      <c r="E891" s="49">
        <f>C891*D891</f>
        <v>0</v>
      </c>
    </row>
    <row r="892" spans="1:6" ht="13.5" customHeight="1">
      <c r="A892" s="170" t="s">
        <v>201</v>
      </c>
      <c r="B892" s="170"/>
      <c r="C892" s="46">
        <f>SUM(C889:C891)</f>
        <v>0</v>
      </c>
      <c r="D892" s="45" t="s">
        <v>202</v>
      </c>
      <c r="E892" s="49">
        <f>SUM(E889:E891)</f>
        <v>0</v>
      </c>
    </row>
    <row r="894" spans="1:6" ht="25.5" customHeight="1">
      <c r="A894" s="172" t="s">
        <v>243</v>
      </c>
      <c r="B894" s="172"/>
      <c r="C894" s="172"/>
      <c r="D894" s="172"/>
      <c r="E894" s="172"/>
      <c r="F894" s="172"/>
    </row>
    <row r="895" spans="1:6">
      <c r="A895" s="40"/>
      <c r="B895" s="40"/>
      <c r="C895" s="40"/>
      <c r="D895" s="40"/>
      <c r="E895" s="40"/>
      <c r="F895" s="40"/>
    </row>
    <row r="896" spans="1:6" ht="13.5" customHeight="1">
      <c r="A896" s="186" t="s">
        <v>272</v>
      </c>
      <c r="B896" s="186"/>
      <c r="C896" s="186"/>
      <c r="D896" s="186"/>
      <c r="E896" s="186"/>
      <c r="F896" s="186"/>
    </row>
    <row r="897" spans="1:6">
      <c r="A897" s="40"/>
      <c r="B897" s="40"/>
      <c r="C897" s="40"/>
      <c r="D897" s="40"/>
      <c r="E897" s="40"/>
      <c r="F897" s="40"/>
    </row>
    <row r="898" spans="1:6" ht="38.25">
      <c r="A898" s="45" t="s">
        <v>30</v>
      </c>
      <c r="B898" s="45" t="s">
        <v>204</v>
      </c>
      <c r="C898" s="45" t="s">
        <v>273</v>
      </c>
      <c r="D898" s="45" t="s">
        <v>274</v>
      </c>
      <c r="E898" s="45" t="s">
        <v>275</v>
      </c>
      <c r="F898" s="45" t="s">
        <v>208</v>
      </c>
    </row>
    <row r="899" spans="1:6">
      <c r="A899" s="45">
        <v>1</v>
      </c>
      <c r="B899" s="45">
        <v>2</v>
      </c>
      <c r="C899" s="45">
        <v>3</v>
      </c>
      <c r="D899" s="45">
        <v>4</v>
      </c>
      <c r="E899" s="45">
        <v>5</v>
      </c>
      <c r="F899" s="45">
        <v>6</v>
      </c>
    </row>
    <row r="900" spans="1:6">
      <c r="A900" s="46"/>
      <c r="B900" s="47"/>
      <c r="C900" s="51"/>
      <c r="D900" s="51"/>
      <c r="E900" s="49"/>
      <c r="F900" s="49">
        <f>C900*D900*E900</f>
        <v>0</v>
      </c>
    </row>
    <row r="901" spans="1:6">
      <c r="A901" s="46"/>
      <c r="B901" s="47"/>
      <c r="C901" s="51"/>
      <c r="D901" s="51"/>
      <c r="E901" s="49"/>
      <c r="F901" s="49">
        <f>C901*D901*E901</f>
        <v>0</v>
      </c>
    </row>
    <row r="902" spans="1:6">
      <c r="A902" s="46"/>
      <c r="B902" s="47"/>
      <c r="C902" s="51"/>
      <c r="D902" s="51"/>
      <c r="E902" s="49"/>
      <c r="F902" s="49">
        <f>C902*D902*E902</f>
        <v>0</v>
      </c>
    </row>
    <row r="903" spans="1:6" ht="13.5" customHeight="1">
      <c r="A903" s="170" t="s">
        <v>201</v>
      </c>
      <c r="B903" s="170"/>
      <c r="C903" s="45" t="s">
        <v>202</v>
      </c>
      <c r="D903" s="45" t="s">
        <v>202</v>
      </c>
      <c r="E903" s="45" t="s">
        <v>202</v>
      </c>
      <c r="F903" s="49">
        <f>SUM(F900:F902)</f>
        <v>0</v>
      </c>
    </row>
    <row r="904" spans="1:6">
      <c r="A904" s="40"/>
      <c r="B904" s="40"/>
      <c r="C904" s="40"/>
      <c r="D904" s="40"/>
      <c r="E904" s="40"/>
      <c r="F904" s="40"/>
    </row>
    <row r="905" spans="1:6" ht="13.5" customHeight="1">
      <c r="A905" s="186" t="s">
        <v>276</v>
      </c>
      <c r="B905" s="186"/>
      <c r="C905" s="186"/>
      <c r="D905" s="186"/>
      <c r="E905" s="186"/>
      <c r="F905" s="186"/>
    </row>
    <row r="906" spans="1:6">
      <c r="A906" s="40"/>
      <c r="B906" s="40"/>
      <c r="C906" s="40"/>
      <c r="D906" s="40"/>
      <c r="E906" s="40"/>
      <c r="F906" s="40"/>
    </row>
    <row r="907" spans="1:6" ht="38.25">
      <c r="A907" s="45" t="s">
        <v>30</v>
      </c>
      <c r="B907" s="45" t="s">
        <v>204</v>
      </c>
      <c r="C907" s="45" t="s">
        <v>277</v>
      </c>
      <c r="D907" s="45" t="s">
        <v>278</v>
      </c>
      <c r="E907" s="45" t="s">
        <v>279</v>
      </c>
      <c r="F907" s="40"/>
    </row>
    <row r="908" spans="1:6">
      <c r="A908" s="45">
        <v>1</v>
      </c>
      <c r="B908" s="45">
        <v>2</v>
      </c>
      <c r="C908" s="45">
        <v>3</v>
      </c>
      <c r="D908" s="45">
        <v>4</v>
      </c>
      <c r="E908" s="45">
        <v>5</v>
      </c>
      <c r="F908" s="40"/>
    </row>
    <row r="909" spans="1:6">
      <c r="A909" s="46"/>
      <c r="B909" s="47"/>
      <c r="C909" s="51"/>
      <c r="D909" s="49"/>
      <c r="E909" s="49">
        <f>C909*D909</f>
        <v>0</v>
      </c>
      <c r="F909" s="40"/>
    </row>
    <row r="910" spans="1:6">
      <c r="A910" s="46"/>
      <c r="B910" s="47"/>
      <c r="C910" s="51"/>
      <c r="D910" s="49"/>
      <c r="E910" s="49">
        <f>C910*D910</f>
        <v>0</v>
      </c>
      <c r="F910" s="40"/>
    </row>
    <row r="911" spans="1:6">
      <c r="A911" s="46"/>
      <c r="B911" s="47"/>
      <c r="C911" s="51"/>
      <c r="D911" s="49"/>
      <c r="E911" s="49">
        <f>C911*D911</f>
        <v>0</v>
      </c>
      <c r="F911" s="40"/>
    </row>
    <row r="912" spans="1:6" ht="13.5" customHeight="1">
      <c r="A912" s="170" t="s">
        <v>201</v>
      </c>
      <c r="B912" s="170"/>
      <c r="C912" s="51">
        <f>SUM(C909:C911)</f>
        <v>0</v>
      </c>
      <c r="D912" s="45" t="s">
        <v>202</v>
      </c>
      <c r="E912" s="49">
        <f>SUM(E909:E911)</f>
        <v>0</v>
      </c>
      <c r="F912" s="40"/>
    </row>
    <row r="913" spans="1:6">
      <c r="A913" s="40"/>
      <c r="B913" s="40"/>
      <c r="C913" s="40"/>
      <c r="D913" s="40"/>
      <c r="E913" s="40"/>
      <c r="F913" s="40"/>
    </row>
    <row r="914" spans="1:6" ht="13.5" customHeight="1">
      <c r="A914" s="186" t="s">
        <v>280</v>
      </c>
      <c r="B914" s="186"/>
      <c r="C914" s="186"/>
      <c r="D914" s="186"/>
      <c r="E914" s="186"/>
      <c r="F914" s="186"/>
    </row>
    <row r="915" spans="1:6">
      <c r="A915" s="40"/>
      <c r="B915" s="40"/>
      <c r="C915" s="40"/>
      <c r="D915" s="40"/>
      <c r="E915" s="40"/>
      <c r="F915" s="40"/>
    </row>
    <row r="916" spans="1:6" ht="38.25">
      <c r="A916" s="45" t="s">
        <v>30</v>
      </c>
      <c r="B916" s="45" t="s">
        <v>31</v>
      </c>
      <c r="C916" s="45" t="s">
        <v>281</v>
      </c>
      <c r="D916" s="45" t="s">
        <v>282</v>
      </c>
      <c r="E916" s="45" t="s">
        <v>283</v>
      </c>
      <c r="F916" s="45" t="s">
        <v>284</v>
      </c>
    </row>
    <row r="917" spans="1:6">
      <c r="A917" s="45">
        <v>1</v>
      </c>
      <c r="B917" s="45">
        <v>2</v>
      </c>
      <c r="C917" s="45">
        <v>3</v>
      </c>
      <c r="D917" s="45">
        <v>4</v>
      </c>
      <c r="E917" s="45">
        <v>5</v>
      </c>
      <c r="F917" s="45">
        <v>6</v>
      </c>
    </row>
    <row r="918" spans="1:6">
      <c r="A918" s="46"/>
      <c r="B918" s="47"/>
      <c r="C918" s="49"/>
      <c r="D918" s="49"/>
      <c r="E918" s="46"/>
      <c r="F918" s="49">
        <f>C918*D918*E918/100</f>
        <v>0</v>
      </c>
    </row>
    <row r="919" spans="1:6">
      <c r="A919" s="46"/>
      <c r="B919" s="47"/>
      <c r="C919" s="49"/>
      <c r="D919" s="49"/>
      <c r="E919" s="46"/>
      <c r="F919" s="49">
        <f>C919*D919*E919/100</f>
        <v>0</v>
      </c>
    </row>
    <row r="920" spans="1:6">
      <c r="A920" s="46"/>
      <c r="B920" s="47"/>
      <c r="C920" s="49"/>
      <c r="D920" s="49"/>
      <c r="E920" s="46"/>
      <c r="F920" s="49">
        <f>C920*D920*E920/100</f>
        <v>0</v>
      </c>
    </row>
    <row r="921" spans="1:6" ht="13.5" customHeight="1">
      <c r="A921" s="170" t="s">
        <v>201</v>
      </c>
      <c r="B921" s="170"/>
      <c r="C921" s="45" t="s">
        <v>202</v>
      </c>
      <c r="D921" s="45" t="s">
        <v>202</v>
      </c>
      <c r="E921" s="45" t="s">
        <v>202</v>
      </c>
      <c r="F921" s="49">
        <f>SUM(F918:F920)</f>
        <v>0</v>
      </c>
    </row>
    <row r="922" spans="1:6">
      <c r="A922" s="40"/>
      <c r="B922" s="40"/>
      <c r="C922" s="40"/>
      <c r="D922" s="40"/>
      <c r="E922" s="40"/>
      <c r="F922" s="40"/>
    </row>
    <row r="923" spans="1:6" ht="13.5" customHeight="1">
      <c r="A923" s="186" t="s">
        <v>285</v>
      </c>
      <c r="B923" s="186"/>
      <c r="C923" s="186"/>
      <c r="D923" s="186"/>
      <c r="E923" s="186"/>
      <c r="F923" s="186"/>
    </row>
    <row r="924" spans="1:6">
      <c r="A924" s="40"/>
      <c r="B924" s="40"/>
      <c r="C924" s="40"/>
      <c r="D924" s="40"/>
      <c r="E924" s="40"/>
      <c r="F924" s="40"/>
    </row>
    <row r="925" spans="1:6" ht="38.25">
      <c r="A925" s="45" t="s">
        <v>30</v>
      </c>
      <c r="B925" s="45" t="s">
        <v>31</v>
      </c>
      <c r="C925" s="45" t="s">
        <v>286</v>
      </c>
      <c r="D925" s="45" t="s">
        <v>287</v>
      </c>
      <c r="E925" s="45" t="s">
        <v>288</v>
      </c>
      <c r="F925" s="40"/>
    </row>
    <row r="926" spans="1:6">
      <c r="A926" s="45">
        <v>1</v>
      </c>
      <c r="B926" s="45">
        <v>2</v>
      </c>
      <c r="C926" s="45">
        <v>3</v>
      </c>
      <c r="D926" s="45">
        <v>4</v>
      </c>
      <c r="E926" s="45">
        <v>5</v>
      </c>
      <c r="F926" s="40"/>
    </row>
    <row r="927" spans="1:6">
      <c r="A927" s="46"/>
      <c r="B927" s="47"/>
      <c r="C927" s="46"/>
      <c r="D927" s="49"/>
      <c r="E927" s="49">
        <f>C927*D927</f>
        <v>0</v>
      </c>
      <c r="F927" s="40"/>
    </row>
    <row r="928" spans="1:6">
      <c r="A928" s="46"/>
      <c r="B928" s="47"/>
      <c r="C928" s="46"/>
      <c r="D928" s="49"/>
      <c r="E928" s="49">
        <f>C928*D928</f>
        <v>0</v>
      </c>
      <c r="F928" s="40"/>
    </row>
    <row r="929" spans="1:6">
      <c r="A929" s="46"/>
      <c r="B929" s="47"/>
      <c r="C929" s="46"/>
      <c r="D929" s="49"/>
      <c r="E929" s="49">
        <f>C929*D929</f>
        <v>0</v>
      </c>
      <c r="F929" s="40"/>
    </row>
    <row r="930" spans="1:6" ht="13.5" customHeight="1">
      <c r="A930" s="170" t="s">
        <v>201</v>
      </c>
      <c r="B930" s="170"/>
      <c r="C930" s="45" t="s">
        <v>202</v>
      </c>
      <c r="D930" s="45" t="s">
        <v>202</v>
      </c>
      <c r="E930" s="49">
        <f>SUM(E927:E929)</f>
        <v>0</v>
      </c>
      <c r="F930" s="40"/>
    </row>
    <row r="931" spans="1:6">
      <c r="A931" s="40"/>
      <c r="B931" s="40"/>
      <c r="C931" s="40"/>
      <c r="D931" s="40"/>
      <c r="E931" s="40"/>
      <c r="F931" s="40"/>
    </row>
    <row r="932" spans="1:6" ht="13.5" customHeight="1">
      <c r="A932" s="186" t="s">
        <v>289</v>
      </c>
      <c r="B932" s="186"/>
      <c r="C932" s="186"/>
      <c r="D932" s="186"/>
      <c r="E932" s="186"/>
      <c r="F932" s="186"/>
    </row>
    <row r="933" spans="1:6">
      <c r="A933" s="40"/>
      <c r="B933" s="40"/>
      <c r="C933" s="40"/>
      <c r="D933" s="40"/>
      <c r="E933" s="40"/>
      <c r="F933" s="40"/>
    </row>
    <row r="934" spans="1:6" ht="37.5" customHeight="1">
      <c r="A934" s="45" t="s">
        <v>30</v>
      </c>
      <c r="B934" s="45" t="s">
        <v>204</v>
      </c>
      <c r="C934" s="171" t="s">
        <v>290</v>
      </c>
      <c r="D934" s="171"/>
      <c r="E934" s="45" t="s">
        <v>291</v>
      </c>
      <c r="F934" s="45" t="s">
        <v>292</v>
      </c>
    </row>
    <row r="935" spans="1:6">
      <c r="A935" s="45">
        <v>1</v>
      </c>
      <c r="B935" s="45">
        <v>2</v>
      </c>
      <c r="C935" s="171">
        <v>3</v>
      </c>
      <c r="D935" s="171"/>
      <c r="E935" s="45">
        <v>4</v>
      </c>
      <c r="F935" s="45">
        <v>5</v>
      </c>
    </row>
    <row r="936" spans="1:6">
      <c r="A936" s="46"/>
      <c r="B936" s="47"/>
      <c r="C936" s="168"/>
      <c r="D936" s="168"/>
      <c r="E936" s="46"/>
      <c r="F936" s="49"/>
    </row>
    <row r="937" spans="1:6">
      <c r="A937" s="46"/>
      <c r="B937" s="47"/>
      <c r="C937" s="168"/>
      <c r="D937" s="168"/>
      <c r="E937" s="46"/>
      <c r="F937" s="49"/>
    </row>
    <row r="938" spans="1:6">
      <c r="A938" s="46"/>
      <c r="B938" s="47"/>
      <c r="C938" s="168"/>
      <c r="D938" s="168"/>
      <c r="E938" s="46"/>
      <c r="F938" s="49"/>
    </row>
    <row r="939" spans="1:6" ht="13.5" customHeight="1">
      <c r="A939" s="170" t="s">
        <v>201</v>
      </c>
      <c r="B939" s="170"/>
      <c r="C939" s="171" t="s">
        <v>202</v>
      </c>
      <c r="D939" s="171"/>
      <c r="E939" s="45" t="s">
        <v>202</v>
      </c>
      <c r="F939" s="49">
        <f>SUM(F936:F938)</f>
        <v>0</v>
      </c>
    </row>
    <row r="940" spans="1:6">
      <c r="A940" s="40"/>
      <c r="B940" s="40"/>
      <c r="C940" s="40"/>
      <c r="D940" s="40"/>
      <c r="E940" s="40"/>
      <c r="F940" s="40"/>
    </row>
    <row r="941" spans="1:6" ht="13.5" customHeight="1">
      <c r="A941" s="186" t="s">
        <v>293</v>
      </c>
      <c r="B941" s="186"/>
      <c r="C941" s="186"/>
      <c r="D941" s="186"/>
      <c r="E941" s="186"/>
      <c r="F941" s="186"/>
    </row>
    <row r="942" spans="1:6">
      <c r="A942" s="40"/>
      <c r="B942" s="40"/>
      <c r="C942" s="40"/>
      <c r="D942" s="40"/>
      <c r="E942" s="40"/>
      <c r="F942" s="40"/>
    </row>
    <row r="943" spans="1:6" ht="25.5" customHeight="1">
      <c r="A943" s="45" t="s">
        <v>30</v>
      </c>
      <c r="B943" s="171" t="s">
        <v>204</v>
      </c>
      <c r="C943" s="171"/>
      <c r="D943" s="171"/>
      <c r="E943" s="45" t="s">
        <v>294</v>
      </c>
      <c r="F943" s="45" t="s">
        <v>295</v>
      </c>
    </row>
    <row r="944" spans="1:6">
      <c r="A944" s="45">
        <v>1</v>
      </c>
      <c r="B944" s="171">
        <v>2</v>
      </c>
      <c r="C944" s="171"/>
      <c r="D944" s="171"/>
      <c r="E944" s="45">
        <v>3</v>
      </c>
      <c r="F944" s="45">
        <v>4</v>
      </c>
    </row>
    <row r="945" spans="1:6">
      <c r="A945" s="46"/>
      <c r="B945" s="168"/>
      <c r="C945" s="168"/>
      <c r="D945" s="168"/>
      <c r="E945" s="51"/>
      <c r="F945" s="49"/>
    </row>
    <row r="946" spans="1:6">
      <c r="A946" s="46"/>
      <c r="B946" s="168"/>
      <c r="C946" s="168"/>
      <c r="D946" s="168"/>
      <c r="E946" s="51"/>
      <c r="F946" s="49"/>
    </row>
    <row r="947" spans="1:6">
      <c r="A947" s="46"/>
      <c r="B947" s="168"/>
      <c r="C947" s="168"/>
      <c r="D947" s="168"/>
      <c r="E947" s="51"/>
      <c r="F947" s="49"/>
    </row>
    <row r="948" spans="1:6" ht="13.5" customHeight="1">
      <c r="A948" s="170" t="s">
        <v>201</v>
      </c>
      <c r="B948" s="170"/>
      <c r="C948" s="170"/>
      <c r="D948" s="170"/>
      <c r="E948" s="45" t="s">
        <v>202</v>
      </c>
      <c r="F948" s="49">
        <f>SUM(F945:F947)</f>
        <v>0</v>
      </c>
    </row>
    <row r="949" spans="1:6">
      <c r="A949" s="40"/>
      <c r="B949" s="40"/>
      <c r="C949" s="40"/>
      <c r="D949" s="40"/>
      <c r="E949" s="40"/>
      <c r="F949" s="40"/>
    </row>
    <row r="950" spans="1:6" ht="13.5" customHeight="1">
      <c r="A950" s="186" t="s">
        <v>296</v>
      </c>
      <c r="B950" s="186"/>
      <c r="C950" s="186"/>
      <c r="D950" s="186"/>
      <c r="E950" s="186"/>
      <c r="F950" s="186"/>
    </row>
    <row r="951" spans="1:6">
      <c r="A951" s="40"/>
      <c r="B951" s="40"/>
      <c r="C951" s="40"/>
      <c r="D951" s="40"/>
      <c r="E951" s="40"/>
      <c r="F951" s="40"/>
    </row>
    <row r="952" spans="1:6" ht="25.5">
      <c r="A952" s="45" t="s">
        <v>30</v>
      </c>
      <c r="B952" s="45" t="s">
        <v>204</v>
      </c>
      <c r="C952" s="45" t="s">
        <v>286</v>
      </c>
      <c r="D952" s="45" t="s">
        <v>297</v>
      </c>
      <c r="E952" s="45" t="s">
        <v>279</v>
      </c>
      <c r="F952" s="40"/>
    </row>
    <row r="953" spans="1:6">
      <c r="A953" s="45">
        <v>1</v>
      </c>
      <c r="B953" s="45">
        <v>2</v>
      </c>
      <c r="C953" s="45">
        <v>3</v>
      </c>
      <c r="D953" s="45">
        <v>4</v>
      </c>
      <c r="E953" s="45">
        <v>5</v>
      </c>
      <c r="F953" s="40"/>
    </row>
    <row r="954" spans="1:6">
      <c r="A954" s="46"/>
      <c r="B954" s="47"/>
      <c r="C954" s="46"/>
      <c r="D954" s="46"/>
      <c r="E954" s="49">
        <f>C954*D954</f>
        <v>0</v>
      </c>
      <c r="F954" s="40"/>
    </row>
    <row r="955" spans="1:6">
      <c r="A955" s="46"/>
      <c r="B955" s="47"/>
      <c r="C955" s="46"/>
      <c r="D955" s="46"/>
      <c r="E955" s="49">
        <f>C955*D955</f>
        <v>0</v>
      </c>
      <c r="F955" s="40"/>
    </row>
    <row r="956" spans="1:6">
      <c r="A956" s="46"/>
      <c r="B956" s="47"/>
      <c r="C956" s="46"/>
      <c r="D956" s="46"/>
      <c r="E956" s="49">
        <f>C956*D956</f>
        <v>0</v>
      </c>
      <c r="F956" s="40"/>
    </row>
    <row r="957" spans="1:6" ht="13.5" customHeight="1">
      <c r="A957" s="170" t="s">
        <v>201</v>
      </c>
      <c r="B957" s="170"/>
      <c r="C957" s="46">
        <f>SUM(C954:C956)</f>
        <v>0</v>
      </c>
      <c r="D957" s="45" t="s">
        <v>202</v>
      </c>
      <c r="E957" s="49">
        <f>SUM(E954:E956)</f>
        <v>0</v>
      </c>
      <c r="F957" s="40"/>
    </row>
    <row r="959" spans="1:6" ht="25.5" customHeight="1">
      <c r="A959" s="186" t="s">
        <v>298</v>
      </c>
      <c r="B959" s="186"/>
      <c r="C959" s="186"/>
      <c r="D959" s="186"/>
      <c r="E959" s="186"/>
      <c r="F959" s="186"/>
    </row>
    <row r="960" spans="1:6">
      <c r="A960" s="40"/>
      <c r="B960" s="40"/>
      <c r="C960" s="40"/>
      <c r="D960" s="40"/>
      <c r="E960" s="40"/>
    </row>
    <row r="961" spans="1:6" ht="25.5">
      <c r="A961" s="45" t="s">
        <v>30</v>
      </c>
      <c r="B961" s="45" t="s">
        <v>204</v>
      </c>
      <c r="C961" s="45" t="s">
        <v>286</v>
      </c>
      <c r="D961" s="45" t="s">
        <v>297</v>
      </c>
      <c r="E961" s="45" t="s">
        <v>279</v>
      </c>
    </row>
    <row r="962" spans="1:6">
      <c r="A962" s="45">
        <v>1</v>
      </c>
      <c r="B962" s="45">
        <v>2</v>
      </c>
      <c r="C962" s="45">
        <v>3</v>
      </c>
      <c r="D962" s="45">
        <v>4</v>
      </c>
      <c r="E962" s="45">
        <v>5</v>
      </c>
    </row>
    <row r="963" spans="1:6">
      <c r="A963" s="46"/>
      <c r="B963" s="47"/>
      <c r="C963" s="46"/>
      <c r="D963" s="46"/>
      <c r="E963" s="49">
        <f>C963*D963</f>
        <v>0</v>
      </c>
    </row>
    <row r="964" spans="1:6">
      <c r="A964" s="46"/>
      <c r="B964" s="47"/>
      <c r="C964" s="46"/>
      <c r="D964" s="46"/>
      <c r="E964" s="49">
        <f>C964*D964</f>
        <v>0</v>
      </c>
    </row>
    <row r="965" spans="1:6">
      <c r="A965" s="46"/>
      <c r="B965" s="47"/>
      <c r="C965" s="46"/>
      <c r="D965" s="46"/>
      <c r="E965" s="49">
        <f>C965*D965</f>
        <v>0</v>
      </c>
    </row>
    <row r="966" spans="1:6" ht="13.5" customHeight="1">
      <c r="A966" s="170" t="s">
        <v>201</v>
      </c>
      <c r="B966" s="170"/>
      <c r="C966" s="46">
        <f>SUM(C963:C965)</f>
        <v>0</v>
      </c>
      <c r="D966" s="45" t="s">
        <v>202</v>
      </c>
      <c r="E966" s="49">
        <f>SUM(E963:E965)</f>
        <v>0</v>
      </c>
    </row>
    <row r="968" spans="1:6" ht="13.5" customHeight="1">
      <c r="A968" s="186" t="s">
        <v>299</v>
      </c>
      <c r="B968" s="186"/>
      <c r="C968" s="186"/>
      <c r="D968" s="186"/>
      <c r="E968" s="186"/>
      <c r="F968" s="186"/>
    </row>
    <row r="969" spans="1:6">
      <c r="A969" s="40"/>
      <c r="B969" s="40"/>
      <c r="C969" s="40"/>
      <c r="D969" s="40"/>
      <c r="E969" s="40"/>
    </row>
    <row r="970" spans="1:6" ht="25.5">
      <c r="A970" s="45" t="s">
        <v>30</v>
      </c>
      <c r="B970" s="45" t="s">
        <v>204</v>
      </c>
      <c r="C970" s="45" t="s">
        <v>286</v>
      </c>
      <c r="D970" s="45" t="s">
        <v>297</v>
      </c>
      <c r="E970" s="45" t="s">
        <v>279</v>
      </c>
    </row>
    <row r="971" spans="1:6">
      <c r="A971" s="45">
        <v>1</v>
      </c>
      <c r="B971" s="45">
        <v>2</v>
      </c>
      <c r="C971" s="45">
        <v>3</v>
      </c>
      <c r="D971" s="45">
        <v>4</v>
      </c>
      <c r="E971" s="45">
        <v>5</v>
      </c>
    </row>
    <row r="972" spans="1:6">
      <c r="A972" s="46"/>
      <c r="B972" s="47"/>
      <c r="C972" s="46"/>
      <c r="D972" s="46"/>
      <c r="E972" s="49">
        <f>C972*D972</f>
        <v>0</v>
      </c>
    </row>
    <row r="973" spans="1:6">
      <c r="A973" s="46"/>
      <c r="B973" s="47"/>
      <c r="C973" s="46"/>
      <c r="D973" s="46"/>
      <c r="E973" s="49">
        <f>C973*D973</f>
        <v>0</v>
      </c>
    </row>
    <row r="974" spans="1:6">
      <c r="A974" s="46"/>
      <c r="B974" s="47"/>
      <c r="C974" s="46"/>
      <c r="D974" s="46"/>
      <c r="E974" s="49">
        <f>C974*D974</f>
        <v>0</v>
      </c>
    </row>
    <row r="975" spans="1:6" ht="13.5" customHeight="1">
      <c r="A975" s="170" t="s">
        <v>201</v>
      </c>
      <c r="B975" s="170"/>
      <c r="C975" s="46">
        <f>SUM(C972:C974)</f>
        <v>0</v>
      </c>
      <c r="D975" s="45" t="s">
        <v>202</v>
      </c>
      <c r="E975" s="49">
        <f>SUM(E972:E974)</f>
        <v>0</v>
      </c>
    </row>
    <row r="977" spans="1:6" ht="13.5" customHeight="1">
      <c r="A977" s="186" t="s">
        <v>300</v>
      </c>
      <c r="B977" s="186"/>
      <c r="C977" s="186"/>
      <c r="D977" s="186"/>
      <c r="E977" s="186"/>
      <c r="F977" s="186"/>
    </row>
    <row r="978" spans="1:6">
      <c r="A978" s="40"/>
      <c r="B978" s="40"/>
      <c r="C978" s="40"/>
      <c r="D978" s="40"/>
      <c r="E978" s="40"/>
    </row>
    <row r="979" spans="1:6" ht="25.5">
      <c r="A979" s="45" t="s">
        <v>30</v>
      </c>
      <c r="B979" s="45" t="s">
        <v>204</v>
      </c>
      <c r="C979" s="45" t="s">
        <v>286</v>
      </c>
      <c r="D979" s="45" t="s">
        <v>297</v>
      </c>
      <c r="E979" s="45" t="s">
        <v>279</v>
      </c>
    </row>
    <row r="980" spans="1:6">
      <c r="A980" s="45">
        <v>1</v>
      </c>
      <c r="B980" s="45">
        <v>2</v>
      </c>
      <c r="C980" s="45">
        <v>3</v>
      </c>
      <c r="D980" s="45">
        <v>4</v>
      </c>
      <c r="E980" s="45">
        <v>5</v>
      </c>
    </row>
    <row r="981" spans="1:6">
      <c r="A981" s="46"/>
      <c r="B981" s="47"/>
      <c r="C981" s="46"/>
      <c r="D981" s="46"/>
      <c r="E981" s="49">
        <f>C981*D981</f>
        <v>0</v>
      </c>
    </row>
    <row r="982" spans="1:6">
      <c r="A982" s="46"/>
      <c r="B982" s="47"/>
      <c r="C982" s="46"/>
      <c r="D982" s="46"/>
      <c r="E982" s="49">
        <f>C982*D982</f>
        <v>0</v>
      </c>
    </row>
    <row r="983" spans="1:6">
      <c r="A983" s="46"/>
      <c r="B983" s="47"/>
      <c r="C983" s="46"/>
      <c r="D983" s="46"/>
      <c r="E983" s="49">
        <f>C983*D983</f>
        <v>0</v>
      </c>
    </row>
    <row r="984" spans="1:6" ht="13.5" customHeight="1">
      <c r="A984" s="170" t="s">
        <v>201</v>
      </c>
      <c r="B984" s="170"/>
      <c r="C984" s="46">
        <f>SUM(C981:C983)</f>
        <v>0</v>
      </c>
      <c r="D984" s="45" t="s">
        <v>202</v>
      </c>
      <c r="E984" s="49">
        <f>SUM(E981:E983)</f>
        <v>0</v>
      </c>
    </row>
    <row r="986" spans="1:6" ht="25.5" customHeight="1">
      <c r="A986" s="172" t="s">
        <v>244</v>
      </c>
      <c r="B986" s="172"/>
      <c r="C986" s="172"/>
      <c r="D986" s="172"/>
      <c r="E986" s="172"/>
      <c r="F986" s="172"/>
    </row>
    <row r="987" spans="1:6">
      <c r="A987" s="40"/>
      <c r="B987" s="40"/>
      <c r="C987" s="40"/>
      <c r="D987" s="40"/>
      <c r="E987" s="40"/>
      <c r="F987" s="40"/>
    </row>
    <row r="988" spans="1:6" ht="13.5" customHeight="1">
      <c r="A988" s="186" t="s">
        <v>272</v>
      </c>
      <c r="B988" s="186"/>
      <c r="C988" s="186"/>
      <c r="D988" s="186"/>
      <c r="E988" s="186"/>
      <c r="F988" s="186"/>
    </row>
    <row r="989" spans="1:6">
      <c r="A989" s="40"/>
      <c r="B989" s="40"/>
      <c r="C989" s="40"/>
      <c r="D989" s="40"/>
      <c r="E989" s="40"/>
      <c r="F989" s="40"/>
    </row>
    <row r="990" spans="1:6" ht="38.25">
      <c r="A990" s="45" t="s">
        <v>30</v>
      </c>
      <c r="B990" s="45" t="s">
        <v>204</v>
      </c>
      <c r="C990" s="45" t="s">
        <v>273</v>
      </c>
      <c r="D990" s="45" t="s">
        <v>274</v>
      </c>
      <c r="E990" s="45" t="s">
        <v>275</v>
      </c>
      <c r="F990" s="45" t="s">
        <v>208</v>
      </c>
    </row>
    <row r="991" spans="1:6">
      <c r="A991" s="45">
        <v>1</v>
      </c>
      <c r="B991" s="45">
        <v>2</v>
      </c>
      <c r="C991" s="45">
        <v>3</v>
      </c>
      <c r="D991" s="45">
        <v>4</v>
      </c>
      <c r="E991" s="45">
        <v>5</v>
      </c>
      <c r="F991" s="45">
        <v>6</v>
      </c>
    </row>
    <row r="992" spans="1:6">
      <c r="A992" s="46"/>
      <c r="B992" s="47"/>
      <c r="C992" s="51"/>
      <c r="D992" s="51"/>
      <c r="E992" s="49"/>
      <c r="F992" s="49">
        <f>C992*D992*E992</f>
        <v>0</v>
      </c>
    </row>
    <row r="993" spans="1:6">
      <c r="A993" s="46"/>
      <c r="B993" s="47"/>
      <c r="C993" s="51"/>
      <c r="D993" s="51"/>
      <c r="E993" s="49"/>
      <c r="F993" s="49">
        <f>C993*D993*E993</f>
        <v>0</v>
      </c>
    </row>
    <row r="994" spans="1:6">
      <c r="A994" s="46"/>
      <c r="B994" s="47"/>
      <c r="C994" s="51"/>
      <c r="D994" s="51"/>
      <c r="E994" s="49"/>
      <c r="F994" s="49">
        <f>C994*D994*E994</f>
        <v>0</v>
      </c>
    </row>
    <row r="995" spans="1:6" ht="13.5" customHeight="1">
      <c r="A995" s="170" t="s">
        <v>201</v>
      </c>
      <c r="B995" s="170"/>
      <c r="C995" s="45" t="s">
        <v>202</v>
      </c>
      <c r="D995" s="45" t="s">
        <v>202</v>
      </c>
      <c r="E995" s="45" t="s">
        <v>202</v>
      </c>
      <c r="F995" s="49">
        <f>SUM(F992:F994)</f>
        <v>0</v>
      </c>
    </row>
    <row r="996" spans="1:6">
      <c r="A996" s="40"/>
      <c r="B996" s="40"/>
      <c r="C996" s="40"/>
      <c r="D996" s="40"/>
      <c r="E996" s="40"/>
      <c r="F996" s="40"/>
    </row>
    <row r="997" spans="1:6" ht="13.5" customHeight="1">
      <c r="A997" s="186" t="s">
        <v>276</v>
      </c>
      <c r="B997" s="186"/>
      <c r="C997" s="186"/>
      <c r="D997" s="186"/>
      <c r="E997" s="186"/>
      <c r="F997" s="186"/>
    </row>
    <row r="998" spans="1:6">
      <c r="A998" s="40"/>
      <c r="B998" s="40"/>
      <c r="C998" s="40"/>
      <c r="D998" s="40"/>
      <c r="E998" s="40"/>
      <c r="F998" s="40"/>
    </row>
    <row r="999" spans="1:6" ht="38.25">
      <c r="A999" s="45" t="s">
        <v>30</v>
      </c>
      <c r="B999" s="45" t="s">
        <v>204</v>
      </c>
      <c r="C999" s="45" t="s">
        <v>277</v>
      </c>
      <c r="D999" s="45" t="s">
        <v>278</v>
      </c>
      <c r="E999" s="45" t="s">
        <v>279</v>
      </c>
      <c r="F999" s="40"/>
    </row>
    <row r="1000" spans="1:6">
      <c r="A1000" s="45">
        <v>1</v>
      </c>
      <c r="B1000" s="45">
        <v>2</v>
      </c>
      <c r="C1000" s="45">
        <v>3</v>
      </c>
      <c r="D1000" s="45">
        <v>4</v>
      </c>
      <c r="E1000" s="45">
        <v>5</v>
      </c>
      <c r="F1000" s="40"/>
    </row>
    <row r="1001" spans="1:6">
      <c r="A1001" s="46"/>
      <c r="B1001" s="47"/>
      <c r="C1001" s="51"/>
      <c r="D1001" s="49"/>
      <c r="E1001" s="49">
        <f>C1001*D1001</f>
        <v>0</v>
      </c>
      <c r="F1001" s="40"/>
    </row>
    <row r="1002" spans="1:6">
      <c r="A1002" s="46"/>
      <c r="B1002" s="47"/>
      <c r="C1002" s="51"/>
      <c r="D1002" s="49"/>
      <c r="E1002" s="49">
        <f>C1002*D1002</f>
        <v>0</v>
      </c>
      <c r="F1002" s="40"/>
    </row>
    <row r="1003" spans="1:6">
      <c r="A1003" s="46"/>
      <c r="B1003" s="47"/>
      <c r="C1003" s="51"/>
      <c r="D1003" s="49"/>
      <c r="E1003" s="49">
        <f>C1003*D1003</f>
        <v>0</v>
      </c>
      <c r="F1003" s="40"/>
    </row>
    <row r="1004" spans="1:6" ht="13.5" customHeight="1">
      <c r="A1004" s="170" t="s">
        <v>201</v>
      </c>
      <c r="B1004" s="170"/>
      <c r="C1004" s="51">
        <f>SUM(C1001:C1003)</f>
        <v>0</v>
      </c>
      <c r="D1004" s="45" t="s">
        <v>202</v>
      </c>
      <c r="E1004" s="49">
        <f>SUM(E1001:E1003)</f>
        <v>0</v>
      </c>
      <c r="F1004" s="40"/>
    </row>
    <row r="1005" spans="1:6">
      <c r="A1005" s="40"/>
      <c r="B1005" s="40"/>
      <c r="C1005" s="40"/>
      <c r="D1005" s="40"/>
      <c r="E1005" s="40"/>
      <c r="F1005" s="40"/>
    </row>
    <row r="1006" spans="1:6" ht="13.5" customHeight="1">
      <c r="A1006" s="186" t="s">
        <v>280</v>
      </c>
      <c r="B1006" s="186"/>
      <c r="C1006" s="186"/>
      <c r="D1006" s="186"/>
      <c r="E1006" s="186"/>
      <c r="F1006" s="186"/>
    </row>
    <row r="1007" spans="1:6">
      <c r="A1007" s="40"/>
      <c r="B1007" s="40"/>
      <c r="C1007" s="40"/>
      <c r="D1007" s="40"/>
      <c r="E1007" s="40"/>
      <c r="F1007" s="40"/>
    </row>
    <row r="1008" spans="1:6" ht="38.25">
      <c r="A1008" s="45" t="s">
        <v>30</v>
      </c>
      <c r="B1008" s="45" t="s">
        <v>31</v>
      </c>
      <c r="C1008" s="45" t="s">
        <v>281</v>
      </c>
      <c r="D1008" s="45" t="s">
        <v>282</v>
      </c>
      <c r="E1008" s="45" t="s">
        <v>283</v>
      </c>
      <c r="F1008" s="45" t="s">
        <v>284</v>
      </c>
    </row>
    <row r="1009" spans="1:6">
      <c r="A1009" s="45">
        <v>1</v>
      </c>
      <c r="B1009" s="45">
        <v>2</v>
      </c>
      <c r="C1009" s="45">
        <v>3</v>
      </c>
      <c r="D1009" s="45">
        <v>4</v>
      </c>
      <c r="E1009" s="45">
        <v>5</v>
      </c>
      <c r="F1009" s="45">
        <v>6</v>
      </c>
    </row>
    <row r="1010" spans="1:6">
      <c r="A1010" s="46"/>
      <c r="B1010" s="47"/>
      <c r="C1010" s="49"/>
      <c r="D1010" s="49"/>
      <c r="E1010" s="46"/>
      <c r="F1010" s="49">
        <f>C1010*D1010*E1010/100</f>
        <v>0</v>
      </c>
    </row>
    <row r="1011" spans="1:6">
      <c r="A1011" s="46"/>
      <c r="B1011" s="47"/>
      <c r="C1011" s="49"/>
      <c r="D1011" s="49"/>
      <c r="E1011" s="46"/>
      <c r="F1011" s="49">
        <f>C1011*D1011*E1011/100</f>
        <v>0</v>
      </c>
    </row>
    <row r="1012" spans="1:6">
      <c r="A1012" s="46"/>
      <c r="B1012" s="47"/>
      <c r="C1012" s="49"/>
      <c r="D1012" s="49"/>
      <c r="E1012" s="46"/>
      <c r="F1012" s="49">
        <f>C1012*D1012*E1012/100</f>
        <v>0</v>
      </c>
    </row>
    <row r="1013" spans="1:6" ht="13.5" customHeight="1">
      <c r="A1013" s="170" t="s">
        <v>201</v>
      </c>
      <c r="B1013" s="170"/>
      <c r="C1013" s="45" t="s">
        <v>202</v>
      </c>
      <c r="D1013" s="45" t="s">
        <v>202</v>
      </c>
      <c r="E1013" s="45" t="s">
        <v>202</v>
      </c>
      <c r="F1013" s="49">
        <f>SUM(F1010:F1012)</f>
        <v>0</v>
      </c>
    </row>
    <row r="1014" spans="1:6">
      <c r="A1014" s="40"/>
      <c r="B1014" s="40"/>
      <c r="C1014" s="40"/>
      <c r="D1014" s="40"/>
      <c r="E1014" s="40"/>
      <c r="F1014" s="40"/>
    </row>
    <row r="1015" spans="1:6" ht="13.5" customHeight="1">
      <c r="A1015" s="186" t="s">
        <v>285</v>
      </c>
      <c r="B1015" s="186"/>
      <c r="C1015" s="186"/>
      <c r="D1015" s="186"/>
      <c r="E1015" s="186"/>
      <c r="F1015" s="186"/>
    </row>
    <row r="1016" spans="1:6">
      <c r="A1016" s="40"/>
      <c r="B1016" s="40"/>
      <c r="C1016" s="40"/>
      <c r="D1016" s="40"/>
      <c r="E1016" s="40"/>
      <c r="F1016" s="40"/>
    </row>
    <row r="1017" spans="1:6" ht="38.25">
      <c r="A1017" s="45" t="s">
        <v>30</v>
      </c>
      <c r="B1017" s="45" t="s">
        <v>31</v>
      </c>
      <c r="C1017" s="45" t="s">
        <v>286</v>
      </c>
      <c r="D1017" s="45" t="s">
        <v>287</v>
      </c>
      <c r="E1017" s="45" t="s">
        <v>288</v>
      </c>
      <c r="F1017" s="40"/>
    </row>
    <row r="1018" spans="1:6">
      <c r="A1018" s="45">
        <v>1</v>
      </c>
      <c r="B1018" s="45">
        <v>2</v>
      </c>
      <c r="C1018" s="45">
        <v>3</v>
      </c>
      <c r="D1018" s="45">
        <v>4</v>
      </c>
      <c r="E1018" s="45">
        <v>5</v>
      </c>
      <c r="F1018" s="40"/>
    </row>
    <row r="1019" spans="1:6">
      <c r="A1019" s="46"/>
      <c r="B1019" s="47"/>
      <c r="C1019" s="46"/>
      <c r="D1019" s="49"/>
      <c r="E1019" s="49">
        <f>C1019*D1019</f>
        <v>0</v>
      </c>
      <c r="F1019" s="40"/>
    </row>
    <row r="1020" spans="1:6">
      <c r="A1020" s="46"/>
      <c r="B1020" s="47"/>
      <c r="C1020" s="46"/>
      <c r="D1020" s="49"/>
      <c r="E1020" s="49">
        <f>C1020*D1020</f>
        <v>0</v>
      </c>
      <c r="F1020" s="40"/>
    </row>
    <row r="1021" spans="1:6">
      <c r="A1021" s="46"/>
      <c r="B1021" s="47"/>
      <c r="C1021" s="46"/>
      <c r="D1021" s="49"/>
      <c r="E1021" s="49">
        <f>C1021*D1021</f>
        <v>0</v>
      </c>
      <c r="F1021" s="40"/>
    </row>
    <row r="1022" spans="1:6" ht="13.5" customHeight="1">
      <c r="A1022" s="170" t="s">
        <v>201</v>
      </c>
      <c r="B1022" s="170"/>
      <c r="C1022" s="45" t="s">
        <v>202</v>
      </c>
      <c r="D1022" s="45" t="s">
        <v>202</v>
      </c>
      <c r="E1022" s="49">
        <f>SUM(E1019:E1021)</f>
        <v>0</v>
      </c>
      <c r="F1022" s="40"/>
    </row>
    <row r="1023" spans="1:6">
      <c r="A1023" s="40"/>
      <c r="B1023" s="40"/>
      <c r="C1023" s="40"/>
      <c r="D1023" s="40"/>
      <c r="E1023" s="40"/>
      <c r="F1023" s="40"/>
    </row>
    <row r="1024" spans="1:6" ht="13.5" customHeight="1">
      <c r="A1024" s="186" t="s">
        <v>289</v>
      </c>
      <c r="B1024" s="186"/>
      <c r="C1024" s="186"/>
      <c r="D1024" s="186"/>
      <c r="E1024" s="186"/>
      <c r="F1024" s="186"/>
    </row>
    <row r="1025" spans="1:6">
      <c r="A1025" s="40"/>
      <c r="B1025" s="40"/>
      <c r="C1025" s="40"/>
      <c r="D1025" s="40"/>
      <c r="E1025" s="40"/>
      <c r="F1025" s="40"/>
    </row>
    <row r="1026" spans="1:6" ht="37.5" customHeight="1">
      <c r="A1026" s="45" t="s">
        <v>30</v>
      </c>
      <c r="B1026" s="45" t="s">
        <v>204</v>
      </c>
      <c r="C1026" s="171" t="s">
        <v>290</v>
      </c>
      <c r="D1026" s="171"/>
      <c r="E1026" s="45" t="s">
        <v>291</v>
      </c>
      <c r="F1026" s="45" t="s">
        <v>292</v>
      </c>
    </row>
    <row r="1027" spans="1:6">
      <c r="A1027" s="45">
        <v>1</v>
      </c>
      <c r="B1027" s="45">
        <v>2</v>
      </c>
      <c r="C1027" s="171">
        <v>3</v>
      </c>
      <c r="D1027" s="171"/>
      <c r="E1027" s="45">
        <v>4</v>
      </c>
      <c r="F1027" s="45">
        <v>5</v>
      </c>
    </row>
    <row r="1028" spans="1:6">
      <c r="A1028" s="46"/>
      <c r="B1028" s="47"/>
      <c r="C1028" s="168"/>
      <c r="D1028" s="168"/>
      <c r="E1028" s="46"/>
      <c r="F1028" s="49"/>
    </row>
    <row r="1029" spans="1:6">
      <c r="A1029" s="46"/>
      <c r="B1029" s="47"/>
      <c r="C1029" s="168"/>
      <c r="D1029" s="168"/>
      <c r="E1029" s="46"/>
      <c r="F1029" s="49"/>
    </row>
    <row r="1030" spans="1:6">
      <c r="A1030" s="46"/>
      <c r="B1030" s="47"/>
      <c r="C1030" s="168"/>
      <c r="D1030" s="168"/>
      <c r="E1030" s="46"/>
      <c r="F1030" s="49"/>
    </row>
    <row r="1031" spans="1:6" ht="13.5" customHeight="1">
      <c r="A1031" s="170" t="s">
        <v>201</v>
      </c>
      <c r="B1031" s="170"/>
      <c r="C1031" s="171" t="s">
        <v>202</v>
      </c>
      <c r="D1031" s="171"/>
      <c r="E1031" s="45" t="s">
        <v>202</v>
      </c>
      <c r="F1031" s="49">
        <f>SUM(F1028:F1030)</f>
        <v>0</v>
      </c>
    </row>
    <row r="1032" spans="1:6">
      <c r="A1032" s="40"/>
      <c r="B1032" s="40"/>
      <c r="C1032" s="40"/>
      <c r="D1032" s="40"/>
      <c r="E1032" s="40"/>
      <c r="F1032" s="40"/>
    </row>
    <row r="1033" spans="1:6" ht="13.5" customHeight="1">
      <c r="A1033" s="186" t="s">
        <v>293</v>
      </c>
      <c r="B1033" s="186"/>
      <c r="C1033" s="186"/>
      <c r="D1033" s="186"/>
      <c r="E1033" s="186"/>
      <c r="F1033" s="186"/>
    </row>
    <row r="1034" spans="1:6">
      <c r="A1034" s="40"/>
      <c r="B1034" s="40"/>
      <c r="C1034" s="40"/>
      <c r="D1034" s="40"/>
      <c r="E1034" s="40"/>
      <c r="F1034" s="40"/>
    </row>
    <row r="1035" spans="1:6" ht="25.5" customHeight="1">
      <c r="A1035" s="45" t="s">
        <v>30</v>
      </c>
      <c r="B1035" s="171" t="s">
        <v>204</v>
      </c>
      <c r="C1035" s="171"/>
      <c r="D1035" s="171"/>
      <c r="E1035" s="45" t="s">
        <v>294</v>
      </c>
      <c r="F1035" s="45" t="s">
        <v>295</v>
      </c>
    </row>
    <row r="1036" spans="1:6">
      <c r="A1036" s="45">
        <v>1</v>
      </c>
      <c r="B1036" s="171">
        <v>2</v>
      </c>
      <c r="C1036" s="171"/>
      <c r="D1036" s="171"/>
      <c r="E1036" s="45">
        <v>3</v>
      </c>
      <c r="F1036" s="45">
        <v>4</v>
      </c>
    </row>
    <row r="1037" spans="1:6">
      <c r="A1037" s="46"/>
      <c r="B1037" s="168"/>
      <c r="C1037" s="168"/>
      <c r="D1037" s="168"/>
      <c r="E1037" s="51"/>
      <c r="F1037" s="49"/>
    </row>
    <row r="1038" spans="1:6">
      <c r="A1038" s="46"/>
      <c r="B1038" s="168"/>
      <c r="C1038" s="168"/>
      <c r="D1038" s="168"/>
      <c r="E1038" s="51"/>
      <c r="F1038" s="49"/>
    </row>
    <row r="1039" spans="1:6">
      <c r="A1039" s="46"/>
      <c r="B1039" s="168"/>
      <c r="C1039" s="168"/>
      <c r="D1039" s="168"/>
      <c r="E1039" s="51"/>
      <c r="F1039" s="49"/>
    </row>
    <row r="1040" spans="1:6" ht="13.5" customHeight="1">
      <c r="A1040" s="170" t="s">
        <v>201</v>
      </c>
      <c r="B1040" s="170"/>
      <c r="C1040" s="170"/>
      <c r="D1040" s="170"/>
      <c r="E1040" s="45" t="s">
        <v>202</v>
      </c>
      <c r="F1040" s="49">
        <f>SUM(F1037:F1039)</f>
        <v>0</v>
      </c>
    </row>
    <row r="1041" spans="1:6">
      <c r="A1041" s="40"/>
      <c r="B1041" s="40"/>
      <c r="C1041" s="40"/>
      <c r="D1041" s="40"/>
      <c r="E1041" s="40"/>
      <c r="F1041" s="40"/>
    </row>
    <row r="1042" spans="1:6" ht="13.5" customHeight="1">
      <c r="A1042" s="186" t="s">
        <v>296</v>
      </c>
      <c r="B1042" s="186"/>
      <c r="C1042" s="186"/>
      <c r="D1042" s="186"/>
      <c r="E1042" s="186"/>
      <c r="F1042" s="186"/>
    </row>
    <row r="1043" spans="1:6">
      <c r="A1043" s="40"/>
      <c r="B1043" s="40"/>
      <c r="C1043" s="40"/>
      <c r="D1043" s="40"/>
      <c r="E1043" s="40"/>
      <c r="F1043" s="40"/>
    </row>
    <row r="1044" spans="1:6" ht="25.5">
      <c r="A1044" s="45" t="s">
        <v>30</v>
      </c>
      <c r="B1044" s="45" t="s">
        <v>204</v>
      </c>
      <c r="C1044" s="45" t="s">
        <v>286</v>
      </c>
      <c r="D1044" s="45" t="s">
        <v>297</v>
      </c>
      <c r="E1044" s="45" t="s">
        <v>279</v>
      </c>
      <c r="F1044" s="40"/>
    </row>
    <row r="1045" spans="1:6">
      <c r="A1045" s="45">
        <v>1</v>
      </c>
      <c r="B1045" s="45">
        <v>2</v>
      </c>
      <c r="C1045" s="45">
        <v>3</v>
      </c>
      <c r="D1045" s="45">
        <v>4</v>
      </c>
      <c r="E1045" s="45">
        <v>5</v>
      </c>
      <c r="F1045" s="40"/>
    </row>
    <row r="1046" spans="1:6">
      <c r="A1046" s="46"/>
      <c r="B1046" s="47"/>
      <c r="C1046" s="46"/>
      <c r="D1046" s="46"/>
      <c r="E1046" s="49">
        <f>C1046*D1046</f>
        <v>0</v>
      </c>
      <c r="F1046" s="40"/>
    </row>
    <row r="1047" spans="1:6">
      <c r="A1047" s="46"/>
      <c r="B1047" s="47"/>
      <c r="C1047" s="46"/>
      <c r="D1047" s="46"/>
      <c r="E1047" s="49">
        <f>C1047*D1047</f>
        <v>0</v>
      </c>
      <c r="F1047" s="40"/>
    </row>
    <row r="1048" spans="1:6">
      <c r="A1048" s="46"/>
      <c r="B1048" s="47"/>
      <c r="C1048" s="46"/>
      <c r="D1048" s="46"/>
      <c r="E1048" s="49">
        <f>C1048*D1048</f>
        <v>0</v>
      </c>
      <c r="F1048" s="40"/>
    </row>
    <row r="1049" spans="1:6" ht="13.5" customHeight="1">
      <c r="A1049" s="170" t="s">
        <v>201</v>
      </c>
      <c r="B1049" s="170"/>
      <c r="C1049" s="46">
        <f>SUM(C1046:C1048)</f>
        <v>0</v>
      </c>
      <c r="D1049" s="45" t="s">
        <v>202</v>
      </c>
      <c r="E1049" s="49">
        <f>SUM(E1046:E1048)</f>
        <v>0</v>
      </c>
      <c r="F1049" s="40"/>
    </row>
    <row r="1051" spans="1:6" ht="25.5" customHeight="1">
      <c r="A1051" s="186" t="s">
        <v>298</v>
      </c>
      <c r="B1051" s="186"/>
      <c r="C1051" s="186"/>
      <c r="D1051" s="186"/>
      <c r="E1051" s="186"/>
      <c r="F1051" s="186"/>
    </row>
    <row r="1052" spans="1:6">
      <c r="A1052" s="40"/>
      <c r="B1052" s="40"/>
      <c r="C1052" s="40"/>
      <c r="D1052" s="40"/>
      <c r="E1052" s="40"/>
    </row>
    <row r="1053" spans="1:6" ht="25.5">
      <c r="A1053" s="45" t="s">
        <v>30</v>
      </c>
      <c r="B1053" s="45" t="s">
        <v>204</v>
      </c>
      <c r="C1053" s="45" t="s">
        <v>286</v>
      </c>
      <c r="D1053" s="45" t="s">
        <v>297</v>
      </c>
      <c r="E1053" s="45" t="s">
        <v>279</v>
      </c>
    </row>
    <row r="1054" spans="1:6">
      <c r="A1054" s="45">
        <v>1</v>
      </c>
      <c r="B1054" s="45">
        <v>2</v>
      </c>
      <c r="C1054" s="45">
        <v>3</v>
      </c>
      <c r="D1054" s="45">
        <v>4</v>
      </c>
      <c r="E1054" s="45">
        <v>5</v>
      </c>
    </row>
    <row r="1055" spans="1:6">
      <c r="A1055" s="46"/>
      <c r="B1055" s="47"/>
      <c r="C1055" s="46"/>
      <c r="D1055" s="46"/>
      <c r="E1055" s="49">
        <f>C1055*D1055</f>
        <v>0</v>
      </c>
    </row>
    <row r="1056" spans="1:6">
      <c r="A1056" s="46"/>
      <c r="B1056" s="47"/>
      <c r="C1056" s="46"/>
      <c r="D1056" s="46"/>
      <c r="E1056" s="49">
        <f>C1056*D1056</f>
        <v>0</v>
      </c>
    </row>
    <row r="1057" spans="1:6">
      <c r="A1057" s="46"/>
      <c r="B1057" s="47"/>
      <c r="C1057" s="46"/>
      <c r="D1057" s="46"/>
      <c r="E1057" s="49">
        <f>C1057*D1057</f>
        <v>0</v>
      </c>
    </row>
    <row r="1058" spans="1:6" ht="13.5" customHeight="1">
      <c r="A1058" s="170" t="s">
        <v>201</v>
      </c>
      <c r="B1058" s="170"/>
      <c r="C1058" s="46">
        <f>SUM(C1055:C1057)</f>
        <v>0</v>
      </c>
      <c r="D1058" s="45" t="s">
        <v>202</v>
      </c>
      <c r="E1058" s="49">
        <f>SUM(E1055:E1057)</f>
        <v>0</v>
      </c>
    </row>
    <row r="1060" spans="1:6" ht="13.5" customHeight="1">
      <c r="A1060" s="186" t="s">
        <v>299</v>
      </c>
      <c r="B1060" s="186"/>
      <c r="C1060" s="186"/>
      <c r="D1060" s="186"/>
      <c r="E1060" s="186"/>
      <c r="F1060" s="186"/>
    </row>
    <row r="1061" spans="1:6">
      <c r="A1061" s="40"/>
      <c r="B1061" s="40"/>
      <c r="C1061" s="40"/>
      <c r="D1061" s="40"/>
      <c r="E1061" s="40"/>
    </row>
    <row r="1062" spans="1:6" ht="25.5">
      <c r="A1062" s="45" t="s">
        <v>30</v>
      </c>
      <c r="B1062" s="45" t="s">
        <v>204</v>
      </c>
      <c r="C1062" s="45" t="s">
        <v>286</v>
      </c>
      <c r="D1062" s="45" t="s">
        <v>297</v>
      </c>
      <c r="E1062" s="45" t="s">
        <v>279</v>
      </c>
    </row>
    <row r="1063" spans="1:6">
      <c r="A1063" s="45">
        <v>1</v>
      </c>
      <c r="B1063" s="45">
        <v>2</v>
      </c>
      <c r="C1063" s="45">
        <v>3</v>
      </c>
      <c r="D1063" s="45">
        <v>4</v>
      </c>
      <c r="E1063" s="45">
        <v>5</v>
      </c>
    </row>
    <row r="1064" spans="1:6">
      <c r="A1064" s="46"/>
      <c r="B1064" s="47"/>
      <c r="C1064" s="46"/>
      <c r="D1064" s="46"/>
      <c r="E1064" s="49">
        <f>C1064*D1064</f>
        <v>0</v>
      </c>
    </row>
    <row r="1065" spans="1:6">
      <c r="A1065" s="46"/>
      <c r="B1065" s="47"/>
      <c r="C1065" s="46"/>
      <c r="D1065" s="46"/>
      <c r="E1065" s="49">
        <f>C1065*D1065</f>
        <v>0</v>
      </c>
    </row>
    <row r="1066" spans="1:6">
      <c r="A1066" s="46"/>
      <c r="B1066" s="47"/>
      <c r="C1066" s="46"/>
      <c r="D1066" s="46"/>
      <c r="E1066" s="49">
        <f>C1066*D1066</f>
        <v>0</v>
      </c>
    </row>
    <row r="1067" spans="1:6" ht="13.5" customHeight="1">
      <c r="A1067" s="170" t="s">
        <v>201</v>
      </c>
      <c r="B1067" s="170"/>
      <c r="C1067" s="46">
        <f>SUM(C1064:C1066)</f>
        <v>0</v>
      </c>
      <c r="D1067" s="45" t="s">
        <v>202</v>
      </c>
      <c r="E1067" s="49">
        <f>SUM(E1064:E1066)</f>
        <v>0</v>
      </c>
    </row>
    <row r="1069" spans="1:6" ht="13.5" customHeight="1">
      <c r="A1069" s="186" t="s">
        <v>300</v>
      </c>
      <c r="B1069" s="186"/>
      <c r="C1069" s="186"/>
      <c r="D1069" s="186"/>
      <c r="E1069" s="186"/>
      <c r="F1069" s="186"/>
    </row>
    <row r="1070" spans="1:6">
      <c r="A1070" s="40"/>
      <c r="B1070" s="40"/>
      <c r="C1070" s="40"/>
      <c r="D1070" s="40"/>
      <c r="E1070" s="40"/>
    </row>
    <row r="1071" spans="1:6" ht="25.5">
      <c r="A1071" s="45" t="s">
        <v>30</v>
      </c>
      <c r="B1071" s="45" t="s">
        <v>204</v>
      </c>
      <c r="C1071" s="45" t="s">
        <v>286</v>
      </c>
      <c r="D1071" s="45" t="s">
        <v>297</v>
      </c>
      <c r="E1071" s="45" t="s">
        <v>279</v>
      </c>
    </row>
    <row r="1072" spans="1:6">
      <c r="A1072" s="45">
        <v>1</v>
      </c>
      <c r="B1072" s="45">
        <v>2</v>
      </c>
      <c r="C1072" s="45">
        <v>3</v>
      </c>
      <c r="D1072" s="45">
        <v>4</v>
      </c>
      <c r="E1072" s="45">
        <v>5</v>
      </c>
    </row>
    <row r="1073" spans="1:6">
      <c r="A1073" s="46"/>
      <c r="B1073" s="47"/>
      <c r="C1073" s="46"/>
      <c r="D1073" s="46"/>
      <c r="E1073" s="49">
        <f>C1073*D1073</f>
        <v>0</v>
      </c>
    </row>
    <row r="1074" spans="1:6">
      <c r="A1074" s="46"/>
      <c r="B1074" s="47"/>
      <c r="C1074" s="46"/>
      <c r="D1074" s="46"/>
      <c r="E1074" s="49">
        <f>C1074*D1074</f>
        <v>0</v>
      </c>
    </row>
    <row r="1075" spans="1:6">
      <c r="A1075" s="46"/>
      <c r="B1075" s="47"/>
      <c r="C1075" s="46"/>
      <c r="D1075" s="46"/>
      <c r="E1075" s="49">
        <f>C1075*D1075</f>
        <v>0</v>
      </c>
    </row>
    <row r="1076" spans="1:6" ht="13.5" customHeight="1">
      <c r="A1076" s="170" t="s">
        <v>201</v>
      </c>
      <c r="B1076" s="170"/>
      <c r="C1076" s="46">
        <f>SUM(C1073:C1075)</f>
        <v>0</v>
      </c>
      <c r="D1076" s="45" t="s">
        <v>202</v>
      </c>
      <c r="E1076" s="49">
        <f>SUM(E1073:E1075)</f>
        <v>0</v>
      </c>
    </row>
    <row r="1078" spans="1:6" ht="25.5" customHeight="1">
      <c r="A1078" s="172" t="s">
        <v>245</v>
      </c>
      <c r="B1078" s="172"/>
      <c r="C1078" s="172"/>
      <c r="D1078" s="172"/>
      <c r="E1078" s="172"/>
      <c r="F1078" s="172"/>
    </row>
    <row r="1079" spans="1:6">
      <c r="A1079" s="40"/>
      <c r="B1079" s="40"/>
      <c r="C1079" s="40"/>
      <c r="D1079" s="40"/>
      <c r="E1079" s="40"/>
      <c r="F1079" s="40"/>
    </row>
    <row r="1080" spans="1:6" ht="13.5" customHeight="1">
      <c r="A1080" s="186" t="s">
        <v>272</v>
      </c>
      <c r="B1080" s="186"/>
      <c r="C1080" s="186"/>
      <c r="D1080" s="186"/>
      <c r="E1080" s="186"/>
      <c r="F1080" s="186"/>
    </row>
    <row r="1081" spans="1:6">
      <c r="A1081" s="40"/>
      <c r="B1081" s="40"/>
      <c r="C1081" s="40"/>
      <c r="D1081" s="40"/>
      <c r="E1081" s="40"/>
      <c r="F1081" s="40"/>
    </row>
    <row r="1082" spans="1:6" ht="38.25">
      <c r="A1082" s="45" t="s">
        <v>30</v>
      </c>
      <c r="B1082" s="45" t="s">
        <v>204</v>
      </c>
      <c r="C1082" s="45" t="s">
        <v>273</v>
      </c>
      <c r="D1082" s="45" t="s">
        <v>274</v>
      </c>
      <c r="E1082" s="45" t="s">
        <v>275</v>
      </c>
      <c r="F1082" s="45" t="s">
        <v>208</v>
      </c>
    </row>
    <row r="1083" spans="1:6">
      <c r="A1083" s="45">
        <v>1</v>
      </c>
      <c r="B1083" s="45">
        <v>2</v>
      </c>
      <c r="C1083" s="45">
        <v>3</v>
      </c>
      <c r="D1083" s="45">
        <v>4</v>
      </c>
      <c r="E1083" s="45">
        <v>5</v>
      </c>
      <c r="F1083" s="45">
        <v>6</v>
      </c>
    </row>
    <row r="1084" spans="1:6">
      <c r="A1084" s="46"/>
      <c r="B1084" s="47"/>
      <c r="C1084" s="51"/>
      <c r="D1084" s="51"/>
      <c r="E1084" s="49"/>
      <c r="F1084" s="49">
        <f>C1084*D1084*E1084</f>
        <v>0</v>
      </c>
    </row>
    <row r="1085" spans="1:6">
      <c r="A1085" s="46"/>
      <c r="B1085" s="47"/>
      <c r="C1085" s="51"/>
      <c r="D1085" s="51"/>
      <c r="E1085" s="49"/>
      <c r="F1085" s="49">
        <f>C1085*D1085*E1085</f>
        <v>0</v>
      </c>
    </row>
    <row r="1086" spans="1:6">
      <c r="A1086" s="46"/>
      <c r="B1086" s="47"/>
      <c r="C1086" s="51"/>
      <c r="D1086" s="51"/>
      <c r="E1086" s="49"/>
      <c r="F1086" s="49">
        <f>C1086*D1086*E1086</f>
        <v>0</v>
      </c>
    </row>
    <row r="1087" spans="1:6" ht="13.5" customHeight="1">
      <c r="A1087" s="170" t="s">
        <v>201</v>
      </c>
      <c r="B1087" s="170"/>
      <c r="C1087" s="45" t="s">
        <v>202</v>
      </c>
      <c r="D1087" s="45" t="s">
        <v>202</v>
      </c>
      <c r="E1087" s="45" t="s">
        <v>202</v>
      </c>
      <c r="F1087" s="49">
        <f>SUM(F1084:F1086)</f>
        <v>0</v>
      </c>
    </row>
    <row r="1088" spans="1:6">
      <c r="A1088" s="40"/>
      <c r="B1088" s="40"/>
      <c r="C1088" s="40"/>
      <c r="D1088" s="40"/>
      <c r="E1088" s="40"/>
      <c r="F1088" s="40"/>
    </row>
    <row r="1089" spans="1:6" ht="13.5" customHeight="1">
      <c r="A1089" s="186" t="s">
        <v>276</v>
      </c>
      <c r="B1089" s="186"/>
      <c r="C1089" s="186"/>
      <c r="D1089" s="186"/>
      <c r="E1089" s="186"/>
      <c r="F1089" s="186"/>
    </row>
    <row r="1090" spans="1:6">
      <c r="A1090" s="40"/>
      <c r="B1090" s="40"/>
      <c r="C1090" s="40"/>
      <c r="D1090" s="40"/>
      <c r="E1090" s="40"/>
      <c r="F1090" s="40"/>
    </row>
    <row r="1091" spans="1:6" ht="38.25">
      <c r="A1091" s="45" t="s">
        <v>30</v>
      </c>
      <c r="B1091" s="45" t="s">
        <v>204</v>
      </c>
      <c r="C1091" s="45" t="s">
        <v>277</v>
      </c>
      <c r="D1091" s="45" t="s">
        <v>278</v>
      </c>
      <c r="E1091" s="45" t="s">
        <v>279</v>
      </c>
      <c r="F1091" s="40"/>
    </row>
    <row r="1092" spans="1:6">
      <c r="A1092" s="45">
        <v>1</v>
      </c>
      <c r="B1092" s="45">
        <v>2</v>
      </c>
      <c r="C1092" s="45">
        <v>3</v>
      </c>
      <c r="D1092" s="45">
        <v>4</v>
      </c>
      <c r="E1092" s="45">
        <v>5</v>
      </c>
      <c r="F1092" s="40"/>
    </row>
    <row r="1093" spans="1:6">
      <c r="A1093" s="46"/>
      <c r="B1093" s="47"/>
      <c r="C1093" s="51"/>
      <c r="D1093" s="49"/>
      <c r="E1093" s="49">
        <f>C1093*D1093</f>
        <v>0</v>
      </c>
      <c r="F1093" s="40"/>
    </row>
    <row r="1094" spans="1:6">
      <c r="A1094" s="46"/>
      <c r="B1094" s="47"/>
      <c r="C1094" s="51"/>
      <c r="D1094" s="49"/>
      <c r="E1094" s="49">
        <f>C1094*D1094</f>
        <v>0</v>
      </c>
      <c r="F1094" s="40"/>
    </row>
    <row r="1095" spans="1:6">
      <c r="A1095" s="46"/>
      <c r="B1095" s="47"/>
      <c r="C1095" s="51"/>
      <c r="D1095" s="49"/>
      <c r="E1095" s="49">
        <f>C1095*D1095</f>
        <v>0</v>
      </c>
      <c r="F1095" s="40"/>
    </row>
    <row r="1096" spans="1:6" ht="13.5" customHeight="1">
      <c r="A1096" s="170" t="s">
        <v>201</v>
      </c>
      <c r="B1096" s="170"/>
      <c r="C1096" s="51">
        <f>SUM(C1093:C1095)</f>
        <v>0</v>
      </c>
      <c r="D1096" s="45" t="s">
        <v>202</v>
      </c>
      <c r="E1096" s="49">
        <f>SUM(E1093:E1095)</f>
        <v>0</v>
      </c>
      <c r="F1096" s="40"/>
    </row>
    <row r="1097" spans="1:6">
      <c r="A1097" s="40"/>
      <c r="B1097" s="40"/>
      <c r="C1097" s="40"/>
      <c r="D1097" s="40"/>
      <c r="E1097" s="40"/>
      <c r="F1097" s="40"/>
    </row>
    <row r="1098" spans="1:6" ht="13.5" customHeight="1">
      <c r="A1098" s="186" t="s">
        <v>280</v>
      </c>
      <c r="B1098" s="186"/>
      <c r="C1098" s="186"/>
      <c r="D1098" s="186"/>
      <c r="E1098" s="186"/>
      <c r="F1098" s="186"/>
    </row>
    <row r="1099" spans="1:6">
      <c r="A1099" s="40"/>
      <c r="B1099" s="40"/>
      <c r="C1099" s="40"/>
      <c r="D1099" s="40"/>
      <c r="E1099" s="40"/>
      <c r="F1099" s="40"/>
    </row>
    <row r="1100" spans="1:6" ht="38.25">
      <c r="A1100" s="45" t="s">
        <v>30</v>
      </c>
      <c r="B1100" s="45" t="s">
        <v>31</v>
      </c>
      <c r="C1100" s="45" t="s">
        <v>281</v>
      </c>
      <c r="D1100" s="45" t="s">
        <v>282</v>
      </c>
      <c r="E1100" s="45" t="s">
        <v>283</v>
      </c>
      <c r="F1100" s="45" t="s">
        <v>284</v>
      </c>
    </row>
    <row r="1101" spans="1:6">
      <c r="A1101" s="45">
        <v>1</v>
      </c>
      <c r="B1101" s="45">
        <v>2</v>
      </c>
      <c r="C1101" s="45">
        <v>3</v>
      </c>
      <c r="D1101" s="45">
        <v>4</v>
      </c>
      <c r="E1101" s="45">
        <v>5</v>
      </c>
      <c r="F1101" s="45">
        <v>6</v>
      </c>
    </row>
    <row r="1102" spans="1:6">
      <c r="A1102" s="46"/>
      <c r="B1102" s="47"/>
      <c r="C1102" s="49"/>
      <c r="D1102" s="49"/>
      <c r="E1102" s="46"/>
      <c r="F1102" s="49">
        <f>C1102*D1102*E1102/100</f>
        <v>0</v>
      </c>
    </row>
    <row r="1103" spans="1:6">
      <c r="A1103" s="46"/>
      <c r="B1103" s="47"/>
      <c r="C1103" s="49"/>
      <c r="D1103" s="49"/>
      <c r="E1103" s="46"/>
      <c r="F1103" s="49">
        <f>C1103*D1103*E1103/100</f>
        <v>0</v>
      </c>
    </row>
    <row r="1104" spans="1:6">
      <c r="A1104" s="46"/>
      <c r="B1104" s="47"/>
      <c r="C1104" s="49"/>
      <c r="D1104" s="49"/>
      <c r="E1104" s="46"/>
      <c r="F1104" s="49">
        <f>C1104*D1104*E1104/100</f>
        <v>0</v>
      </c>
    </row>
    <row r="1105" spans="1:6" ht="13.5" customHeight="1">
      <c r="A1105" s="170" t="s">
        <v>201</v>
      </c>
      <c r="B1105" s="170"/>
      <c r="C1105" s="45" t="s">
        <v>202</v>
      </c>
      <c r="D1105" s="45" t="s">
        <v>202</v>
      </c>
      <c r="E1105" s="45" t="s">
        <v>202</v>
      </c>
      <c r="F1105" s="49">
        <f>SUM(F1102:F1104)</f>
        <v>0</v>
      </c>
    </row>
    <row r="1106" spans="1:6">
      <c r="A1106" s="40"/>
      <c r="B1106" s="40"/>
      <c r="C1106" s="40"/>
      <c r="D1106" s="40"/>
      <c r="E1106" s="40"/>
      <c r="F1106" s="40"/>
    </row>
    <row r="1107" spans="1:6" ht="13.5" customHeight="1">
      <c r="A1107" s="186" t="s">
        <v>285</v>
      </c>
      <c r="B1107" s="186"/>
      <c r="C1107" s="186"/>
      <c r="D1107" s="186"/>
      <c r="E1107" s="186"/>
      <c r="F1107" s="186"/>
    </row>
    <row r="1108" spans="1:6">
      <c r="A1108" s="40"/>
      <c r="B1108" s="40"/>
      <c r="C1108" s="40"/>
      <c r="D1108" s="40"/>
      <c r="E1108" s="40"/>
      <c r="F1108" s="40"/>
    </row>
    <row r="1109" spans="1:6" ht="38.25">
      <c r="A1109" s="45" t="s">
        <v>30</v>
      </c>
      <c r="B1109" s="45" t="s">
        <v>31</v>
      </c>
      <c r="C1109" s="45" t="s">
        <v>286</v>
      </c>
      <c r="D1109" s="45" t="s">
        <v>287</v>
      </c>
      <c r="E1109" s="45" t="s">
        <v>288</v>
      </c>
      <c r="F1109" s="40"/>
    </row>
    <row r="1110" spans="1:6">
      <c r="A1110" s="45">
        <v>1</v>
      </c>
      <c r="B1110" s="45">
        <v>2</v>
      </c>
      <c r="C1110" s="45">
        <v>3</v>
      </c>
      <c r="D1110" s="45">
        <v>4</v>
      </c>
      <c r="E1110" s="45">
        <v>5</v>
      </c>
      <c r="F1110" s="40"/>
    </row>
    <row r="1111" spans="1:6">
      <c r="A1111" s="46"/>
      <c r="B1111" s="47"/>
      <c r="C1111" s="46"/>
      <c r="D1111" s="49"/>
      <c r="E1111" s="49">
        <f>C1111*D1111</f>
        <v>0</v>
      </c>
      <c r="F1111" s="40"/>
    </row>
    <row r="1112" spans="1:6">
      <c r="A1112" s="46"/>
      <c r="B1112" s="47"/>
      <c r="C1112" s="46"/>
      <c r="D1112" s="49"/>
      <c r="E1112" s="49">
        <f>C1112*D1112</f>
        <v>0</v>
      </c>
      <c r="F1112" s="40"/>
    </row>
    <row r="1113" spans="1:6">
      <c r="A1113" s="46"/>
      <c r="B1113" s="47"/>
      <c r="C1113" s="46"/>
      <c r="D1113" s="49"/>
      <c r="E1113" s="49">
        <f>C1113*D1113</f>
        <v>0</v>
      </c>
      <c r="F1113" s="40"/>
    </row>
    <row r="1114" spans="1:6" ht="13.5" customHeight="1">
      <c r="A1114" s="170" t="s">
        <v>201</v>
      </c>
      <c r="B1114" s="170"/>
      <c r="C1114" s="45" t="s">
        <v>202</v>
      </c>
      <c r="D1114" s="45" t="s">
        <v>202</v>
      </c>
      <c r="E1114" s="49">
        <f>SUM(E1111:E1113)</f>
        <v>0</v>
      </c>
      <c r="F1114" s="40"/>
    </row>
    <row r="1115" spans="1:6">
      <c r="A1115" s="40"/>
      <c r="B1115" s="40"/>
      <c r="C1115" s="40"/>
      <c r="D1115" s="40"/>
      <c r="E1115" s="40"/>
      <c r="F1115" s="40"/>
    </row>
    <row r="1116" spans="1:6" ht="13.5" customHeight="1">
      <c r="A1116" s="186" t="s">
        <v>289</v>
      </c>
      <c r="B1116" s="186"/>
      <c r="C1116" s="186"/>
      <c r="D1116" s="186"/>
      <c r="E1116" s="186"/>
      <c r="F1116" s="186"/>
    </row>
    <row r="1117" spans="1:6">
      <c r="A1117" s="40"/>
      <c r="B1117" s="40"/>
      <c r="C1117" s="40"/>
      <c r="D1117" s="40"/>
      <c r="E1117" s="40"/>
      <c r="F1117" s="40"/>
    </row>
    <row r="1118" spans="1:6" ht="37.5" customHeight="1">
      <c r="A1118" s="45" t="s">
        <v>30</v>
      </c>
      <c r="B1118" s="45" t="s">
        <v>204</v>
      </c>
      <c r="C1118" s="171" t="s">
        <v>290</v>
      </c>
      <c r="D1118" s="171"/>
      <c r="E1118" s="45" t="s">
        <v>291</v>
      </c>
      <c r="F1118" s="45" t="s">
        <v>292</v>
      </c>
    </row>
    <row r="1119" spans="1:6">
      <c r="A1119" s="45">
        <v>1</v>
      </c>
      <c r="B1119" s="45">
        <v>2</v>
      </c>
      <c r="C1119" s="171">
        <v>3</v>
      </c>
      <c r="D1119" s="171"/>
      <c r="E1119" s="45">
        <v>4</v>
      </c>
      <c r="F1119" s="45">
        <v>5</v>
      </c>
    </row>
    <row r="1120" spans="1:6">
      <c r="A1120" s="46"/>
      <c r="B1120" s="47"/>
      <c r="C1120" s="168"/>
      <c r="D1120" s="168"/>
      <c r="E1120" s="46"/>
      <c r="F1120" s="49"/>
    </row>
    <row r="1121" spans="1:6">
      <c r="A1121" s="46"/>
      <c r="B1121" s="47"/>
      <c r="C1121" s="168"/>
      <c r="D1121" s="168"/>
      <c r="E1121" s="46"/>
      <c r="F1121" s="49"/>
    </row>
    <row r="1122" spans="1:6">
      <c r="A1122" s="46"/>
      <c r="B1122" s="47"/>
      <c r="C1122" s="168"/>
      <c r="D1122" s="168"/>
      <c r="E1122" s="46"/>
      <c r="F1122" s="49"/>
    </row>
    <row r="1123" spans="1:6" ht="13.5" customHeight="1">
      <c r="A1123" s="170" t="s">
        <v>201</v>
      </c>
      <c r="B1123" s="170"/>
      <c r="C1123" s="171" t="s">
        <v>202</v>
      </c>
      <c r="D1123" s="171"/>
      <c r="E1123" s="45" t="s">
        <v>202</v>
      </c>
      <c r="F1123" s="49">
        <f>SUM(F1120:F1122)</f>
        <v>0</v>
      </c>
    </row>
    <row r="1124" spans="1:6">
      <c r="A1124" s="40"/>
      <c r="B1124" s="40"/>
      <c r="C1124" s="40"/>
      <c r="D1124" s="40"/>
      <c r="E1124" s="40"/>
      <c r="F1124" s="40"/>
    </row>
    <row r="1125" spans="1:6" ht="13.5" customHeight="1">
      <c r="A1125" s="186" t="s">
        <v>293</v>
      </c>
      <c r="B1125" s="186"/>
      <c r="C1125" s="186"/>
      <c r="D1125" s="186"/>
      <c r="E1125" s="186"/>
      <c r="F1125" s="186"/>
    </row>
    <row r="1126" spans="1:6">
      <c r="A1126" s="40"/>
      <c r="B1126" s="40"/>
      <c r="C1126" s="40"/>
      <c r="D1126" s="40"/>
      <c r="E1126" s="40"/>
      <c r="F1126" s="40"/>
    </row>
    <row r="1127" spans="1:6" ht="25.5" customHeight="1">
      <c r="A1127" s="45" t="s">
        <v>30</v>
      </c>
      <c r="B1127" s="171" t="s">
        <v>204</v>
      </c>
      <c r="C1127" s="171"/>
      <c r="D1127" s="171"/>
      <c r="E1127" s="45" t="s">
        <v>294</v>
      </c>
      <c r="F1127" s="45" t="s">
        <v>295</v>
      </c>
    </row>
    <row r="1128" spans="1:6">
      <c r="A1128" s="45">
        <v>1</v>
      </c>
      <c r="B1128" s="171">
        <v>2</v>
      </c>
      <c r="C1128" s="171"/>
      <c r="D1128" s="171"/>
      <c r="E1128" s="45">
        <v>3</v>
      </c>
      <c r="F1128" s="45">
        <v>4</v>
      </c>
    </row>
    <row r="1129" spans="1:6">
      <c r="A1129" s="46"/>
      <c r="B1129" s="168"/>
      <c r="C1129" s="168"/>
      <c r="D1129" s="168"/>
      <c r="E1129" s="51"/>
      <c r="F1129" s="49"/>
    </row>
    <row r="1130" spans="1:6">
      <c r="A1130" s="46"/>
      <c r="B1130" s="168"/>
      <c r="C1130" s="168"/>
      <c r="D1130" s="168"/>
      <c r="E1130" s="51"/>
      <c r="F1130" s="49"/>
    </row>
    <row r="1131" spans="1:6">
      <c r="A1131" s="46"/>
      <c r="B1131" s="168"/>
      <c r="C1131" s="168"/>
      <c r="D1131" s="168"/>
      <c r="E1131" s="51"/>
      <c r="F1131" s="49"/>
    </row>
    <row r="1132" spans="1:6" ht="13.5" customHeight="1">
      <c r="A1132" s="170" t="s">
        <v>201</v>
      </c>
      <c r="B1132" s="170"/>
      <c r="C1132" s="170"/>
      <c r="D1132" s="170"/>
      <c r="E1132" s="45" t="s">
        <v>202</v>
      </c>
      <c r="F1132" s="49">
        <f>SUM(F1129:F1131)</f>
        <v>0</v>
      </c>
    </row>
    <row r="1133" spans="1:6">
      <c r="A1133" s="40"/>
      <c r="B1133" s="40"/>
      <c r="C1133" s="40"/>
      <c r="D1133" s="40"/>
      <c r="E1133" s="40"/>
      <c r="F1133" s="40"/>
    </row>
    <row r="1134" spans="1:6" ht="13.5" customHeight="1">
      <c r="A1134" s="186" t="s">
        <v>296</v>
      </c>
      <c r="B1134" s="186"/>
      <c r="C1134" s="186"/>
      <c r="D1134" s="186"/>
      <c r="E1134" s="186"/>
      <c r="F1134" s="186"/>
    </row>
    <row r="1135" spans="1:6">
      <c r="A1135" s="40"/>
      <c r="B1135" s="40"/>
      <c r="C1135" s="40"/>
      <c r="D1135" s="40"/>
      <c r="E1135" s="40"/>
      <c r="F1135" s="40"/>
    </row>
    <row r="1136" spans="1:6" ht="25.5">
      <c r="A1136" s="45" t="s">
        <v>30</v>
      </c>
      <c r="B1136" s="45" t="s">
        <v>204</v>
      </c>
      <c r="C1136" s="45" t="s">
        <v>286</v>
      </c>
      <c r="D1136" s="45" t="s">
        <v>297</v>
      </c>
      <c r="E1136" s="45" t="s">
        <v>279</v>
      </c>
      <c r="F1136" s="40"/>
    </row>
    <row r="1137" spans="1:6">
      <c r="A1137" s="45">
        <v>1</v>
      </c>
      <c r="B1137" s="45">
        <v>2</v>
      </c>
      <c r="C1137" s="45">
        <v>3</v>
      </c>
      <c r="D1137" s="45">
        <v>4</v>
      </c>
      <c r="E1137" s="45">
        <v>5</v>
      </c>
      <c r="F1137" s="40"/>
    </row>
    <row r="1138" spans="1:6">
      <c r="A1138" s="46"/>
      <c r="B1138" s="47"/>
      <c r="C1138" s="46"/>
      <c r="D1138" s="46"/>
      <c r="E1138" s="49">
        <f>C1138*D1138</f>
        <v>0</v>
      </c>
      <c r="F1138" s="40"/>
    </row>
    <row r="1139" spans="1:6">
      <c r="A1139" s="46"/>
      <c r="B1139" s="47"/>
      <c r="C1139" s="46"/>
      <c r="D1139" s="46"/>
      <c r="E1139" s="49">
        <f>C1139*D1139</f>
        <v>0</v>
      </c>
      <c r="F1139" s="40"/>
    </row>
    <row r="1140" spans="1:6">
      <c r="A1140" s="46"/>
      <c r="B1140" s="47"/>
      <c r="C1140" s="46"/>
      <c r="D1140" s="46"/>
      <c r="E1140" s="49">
        <f>C1140*D1140</f>
        <v>0</v>
      </c>
      <c r="F1140" s="40"/>
    </row>
    <row r="1141" spans="1:6" ht="13.5" customHeight="1">
      <c r="A1141" s="170" t="s">
        <v>201</v>
      </c>
      <c r="B1141" s="170"/>
      <c r="C1141" s="46">
        <f>SUM(C1138:C1140)</f>
        <v>0</v>
      </c>
      <c r="D1141" s="45" t="s">
        <v>202</v>
      </c>
      <c r="E1141" s="49">
        <f>SUM(E1138:E1140)</f>
        <v>0</v>
      </c>
      <c r="F1141" s="40"/>
    </row>
    <row r="1143" spans="1:6" ht="25.5" customHeight="1">
      <c r="A1143" s="186" t="s">
        <v>298</v>
      </c>
      <c r="B1143" s="186"/>
      <c r="C1143" s="186"/>
      <c r="D1143" s="186"/>
      <c r="E1143" s="186"/>
      <c r="F1143" s="186"/>
    </row>
    <row r="1144" spans="1:6">
      <c r="A1144" s="40"/>
      <c r="B1144" s="40"/>
      <c r="C1144" s="40"/>
      <c r="D1144" s="40"/>
      <c r="E1144" s="40"/>
    </row>
    <row r="1145" spans="1:6" ht="25.5">
      <c r="A1145" s="45" t="s">
        <v>30</v>
      </c>
      <c r="B1145" s="45" t="s">
        <v>204</v>
      </c>
      <c r="C1145" s="45" t="s">
        <v>286</v>
      </c>
      <c r="D1145" s="45" t="s">
        <v>297</v>
      </c>
      <c r="E1145" s="45" t="s">
        <v>279</v>
      </c>
    </row>
    <row r="1146" spans="1:6">
      <c r="A1146" s="45">
        <v>1</v>
      </c>
      <c r="B1146" s="45">
        <v>2</v>
      </c>
      <c r="C1146" s="45">
        <v>3</v>
      </c>
      <c r="D1146" s="45">
        <v>4</v>
      </c>
      <c r="E1146" s="45">
        <v>5</v>
      </c>
    </row>
    <row r="1147" spans="1:6">
      <c r="A1147" s="46"/>
      <c r="B1147" s="47"/>
      <c r="C1147" s="46"/>
      <c r="D1147" s="46"/>
      <c r="E1147" s="49">
        <f>C1147*D1147</f>
        <v>0</v>
      </c>
    </row>
    <row r="1148" spans="1:6">
      <c r="A1148" s="46"/>
      <c r="B1148" s="47"/>
      <c r="C1148" s="46"/>
      <c r="D1148" s="46"/>
      <c r="E1148" s="49">
        <f>C1148*D1148</f>
        <v>0</v>
      </c>
    </row>
    <row r="1149" spans="1:6">
      <c r="A1149" s="46"/>
      <c r="B1149" s="47"/>
      <c r="C1149" s="46"/>
      <c r="D1149" s="46"/>
      <c r="E1149" s="49">
        <f>C1149*D1149</f>
        <v>0</v>
      </c>
    </row>
    <row r="1150" spans="1:6" ht="13.5" customHeight="1">
      <c r="A1150" s="170" t="s">
        <v>201</v>
      </c>
      <c r="B1150" s="170"/>
      <c r="C1150" s="46">
        <f>SUM(C1147:C1149)</f>
        <v>0</v>
      </c>
      <c r="D1150" s="45" t="s">
        <v>202</v>
      </c>
      <c r="E1150" s="49">
        <f>SUM(E1147:E1149)</f>
        <v>0</v>
      </c>
    </row>
    <row r="1152" spans="1:6" ht="13.5" customHeight="1">
      <c r="A1152" s="186" t="s">
        <v>299</v>
      </c>
      <c r="B1152" s="186"/>
      <c r="C1152" s="186"/>
      <c r="D1152" s="186"/>
      <c r="E1152" s="186"/>
      <c r="F1152" s="186"/>
    </row>
    <row r="1153" spans="1:6">
      <c r="A1153" s="40"/>
      <c r="B1153" s="40"/>
      <c r="C1153" s="40"/>
      <c r="D1153" s="40"/>
      <c r="E1153" s="40"/>
    </row>
    <row r="1154" spans="1:6" ht="25.5">
      <c r="A1154" s="45" t="s">
        <v>30</v>
      </c>
      <c r="B1154" s="45" t="s">
        <v>204</v>
      </c>
      <c r="C1154" s="45" t="s">
        <v>286</v>
      </c>
      <c r="D1154" s="45" t="s">
        <v>297</v>
      </c>
      <c r="E1154" s="45" t="s">
        <v>279</v>
      </c>
    </row>
    <row r="1155" spans="1:6">
      <c r="A1155" s="45">
        <v>1</v>
      </c>
      <c r="B1155" s="45">
        <v>2</v>
      </c>
      <c r="C1155" s="45">
        <v>3</v>
      </c>
      <c r="D1155" s="45">
        <v>4</v>
      </c>
      <c r="E1155" s="45">
        <v>5</v>
      </c>
    </row>
    <row r="1156" spans="1:6">
      <c r="A1156" s="46"/>
      <c r="B1156" s="47"/>
      <c r="C1156" s="46"/>
      <c r="D1156" s="46"/>
      <c r="E1156" s="49">
        <f>C1156*D1156</f>
        <v>0</v>
      </c>
    </row>
    <row r="1157" spans="1:6">
      <c r="A1157" s="46"/>
      <c r="B1157" s="47"/>
      <c r="C1157" s="46"/>
      <c r="D1157" s="46"/>
      <c r="E1157" s="49">
        <f>C1157*D1157</f>
        <v>0</v>
      </c>
    </row>
    <row r="1158" spans="1:6">
      <c r="A1158" s="46"/>
      <c r="B1158" s="47"/>
      <c r="C1158" s="46"/>
      <c r="D1158" s="46"/>
      <c r="E1158" s="49">
        <f>C1158*D1158</f>
        <v>0</v>
      </c>
    </row>
    <row r="1159" spans="1:6" ht="13.5" customHeight="1">
      <c r="A1159" s="170" t="s">
        <v>201</v>
      </c>
      <c r="B1159" s="170"/>
      <c r="C1159" s="46">
        <f>SUM(C1156:C1158)</f>
        <v>0</v>
      </c>
      <c r="D1159" s="45" t="s">
        <v>202</v>
      </c>
      <c r="E1159" s="49">
        <f>SUM(E1156:E1158)</f>
        <v>0</v>
      </c>
    </row>
    <row r="1161" spans="1:6" ht="13.5" customHeight="1">
      <c r="A1161" s="186" t="s">
        <v>300</v>
      </c>
      <c r="B1161" s="186"/>
      <c r="C1161" s="186"/>
      <c r="D1161" s="186"/>
      <c r="E1161" s="186"/>
      <c r="F1161" s="186"/>
    </row>
    <row r="1162" spans="1:6">
      <c r="A1162" s="40"/>
      <c r="B1162" s="40"/>
      <c r="C1162" s="40"/>
      <c r="D1162" s="40"/>
      <c r="E1162" s="40"/>
    </row>
    <row r="1163" spans="1:6" ht="25.5">
      <c r="A1163" s="45" t="s">
        <v>30</v>
      </c>
      <c r="B1163" s="45" t="s">
        <v>204</v>
      </c>
      <c r="C1163" s="45" t="s">
        <v>286</v>
      </c>
      <c r="D1163" s="45" t="s">
        <v>297</v>
      </c>
      <c r="E1163" s="45" t="s">
        <v>279</v>
      </c>
    </row>
    <row r="1164" spans="1:6">
      <c r="A1164" s="45">
        <v>1</v>
      </c>
      <c r="B1164" s="45">
        <v>2</v>
      </c>
      <c r="C1164" s="45">
        <v>3</v>
      </c>
      <c r="D1164" s="45">
        <v>4</v>
      </c>
      <c r="E1164" s="45">
        <v>5</v>
      </c>
    </row>
    <row r="1165" spans="1:6">
      <c r="A1165" s="46"/>
      <c r="B1165" s="47"/>
      <c r="C1165" s="46"/>
      <c r="D1165" s="46"/>
      <c r="E1165" s="49">
        <f>C1165*D1165</f>
        <v>0</v>
      </c>
    </row>
    <row r="1166" spans="1:6">
      <c r="A1166" s="46"/>
      <c r="B1166" s="47"/>
      <c r="C1166" s="46"/>
      <c r="D1166" s="46"/>
      <c r="E1166" s="49">
        <f>C1166*D1166</f>
        <v>0</v>
      </c>
    </row>
    <row r="1167" spans="1:6">
      <c r="A1167" s="46"/>
      <c r="B1167" s="47"/>
      <c r="C1167" s="46"/>
      <c r="D1167" s="46"/>
      <c r="E1167" s="49">
        <f>C1167*D1167</f>
        <v>0</v>
      </c>
    </row>
    <row r="1168" spans="1:6" ht="13.5" customHeight="1">
      <c r="A1168" s="170" t="s">
        <v>201</v>
      </c>
      <c r="B1168" s="170"/>
      <c r="C1168" s="46">
        <f>SUM(C1165:C1167)</f>
        <v>0</v>
      </c>
      <c r="D1168" s="45" t="s">
        <v>202</v>
      </c>
      <c r="E1168" s="49">
        <f>SUM(E1165:E1167)</f>
        <v>0</v>
      </c>
    </row>
    <row r="1170" spans="1:6" ht="25.5" customHeight="1">
      <c r="A1170" s="172" t="s">
        <v>246</v>
      </c>
      <c r="B1170" s="172"/>
      <c r="C1170" s="172"/>
      <c r="D1170" s="172"/>
      <c r="E1170" s="172"/>
      <c r="F1170" s="172"/>
    </row>
    <row r="1171" spans="1:6">
      <c r="A1171" s="40"/>
      <c r="B1171" s="40"/>
      <c r="C1171" s="40"/>
      <c r="D1171" s="40"/>
      <c r="E1171" s="40"/>
      <c r="F1171" s="40"/>
    </row>
    <row r="1172" spans="1:6" ht="13.5" customHeight="1">
      <c r="A1172" s="186" t="s">
        <v>272</v>
      </c>
      <c r="B1172" s="186"/>
      <c r="C1172" s="186"/>
      <c r="D1172" s="186"/>
      <c r="E1172" s="186"/>
      <c r="F1172" s="186"/>
    </row>
    <row r="1173" spans="1:6">
      <c r="A1173" s="40"/>
      <c r="B1173" s="40"/>
      <c r="C1173" s="40"/>
      <c r="D1173" s="40"/>
      <c r="E1173" s="40"/>
      <c r="F1173" s="40"/>
    </row>
    <row r="1174" spans="1:6" ht="38.25">
      <c r="A1174" s="45" t="s">
        <v>30</v>
      </c>
      <c r="B1174" s="45" t="s">
        <v>204</v>
      </c>
      <c r="C1174" s="45" t="s">
        <v>273</v>
      </c>
      <c r="D1174" s="45" t="s">
        <v>274</v>
      </c>
      <c r="E1174" s="45" t="s">
        <v>275</v>
      </c>
      <c r="F1174" s="45" t="s">
        <v>208</v>
      </c>
    </row>
    <row r="1175" spans="1:6">
      <c r="A1175" s="45">
        <v>1</v>
      </c>
      <c r="B1175" s="45">
        <v>2</v>
      </c>
      <c r="C1175" s="45">
        <v>3</v>
      </c>
      <c r="D1175" s="45">
        <v>4</v>
      </c>
      <c r="E1175" s="45">
        <v>5</v>
      </c>
      <c r="F1175" s="45">
        <v>6</v>
      </c>
    </row>
    <row r="1176" spans="1:6">
      <c r="A1176" s="46"/>
      <c r="B1176" s="47"/>
      <c r="C1176" s="51"/>
      <c r="D1176" s="51"/>
      <c r="E1176" s="49"/>
      <c r="F1176" s="49">
        <f>C1176*D1176*E1176</f>
        <v>0</v>
      </c>
    </row>
    <row r="1177" spans="1:6">
      <c r="A1177" s="46"/>
      <c r="B1177" s="47"/>
      <c r="C1177" s="51"/>
      <c r="D1177" s="51"/>
      <c r="E1177" s="49"/>
      <c r="F1177" s="49">
        <f>C1177*D1177*E1177</f>
        <v>0</v>
      </c>
    </row>
    <row r="1178" spans="1:6">
      <c r="A1178" s="46"/>
      <c r="B1178" s="47"/>
      <c r="C1178" s="51"/>
      <c r="D1178" s="51"/>
      <c r="E1178" s="49"/>
      <c r="F1178" s="49">
        <f>C1178*D1178*E1178</f>
        <v>0</v>
      </c>
    </row>
    <row r="1179" spans="1:6" ht="13.5" customHeight="1">
      <c r="A1179" s="170" t="s">
        <v>201</v>
      </c>
      <c r="B1179" s="170"/>
      <c r="C1179" s="45" t="s">
        <v>202</v>
      </c>
      <c r="D1179" s="45" t="s">
        <v>202</v>
      </c>
      <c r="E1179" s="45" t="s">
        <v>202</v>
      </c>
      <c r="F1179" s="49">
        <f>SUM(F1176:F1178)</f>
        <v>0</v>
      </c>
    </row>
    <row r="1180" spans="1:6">
      <c r="A1180" s="40"/>
      <c r="B1180" s="40"/>
      <c r="C1180" s="40"/>
      <c r="D1180" s="40"/>
      <c r="E1180" s="40"/>
      <c r="F1180" s="40"/>
    </row>
    <row r="1181" spans="1:6" ht="13.5" customHeight="1">
      <c r="A1181" s="186" t="s">
        <v>276</v>
      </c>
      <c r="B1181" s="186"/>
      <c r="C1181" s="186"/>
      <c r="D1181" s="186"/>
      <c r="E1181" s="186"/>
      <c r="F1181" s="186"/>
    </row>
    <row r="1182" spans="1:6">
      <c r="A1182" s="40"/>
      <c r="B1182" s="40"/>
      <c r="C1182" s="40"/>
      <c r="D1182" s="40"/>
      <c r="E1182" s="40"/>
      <c r="F1182" s="40"/>
    </row>
    <row r="1183" spans="1:6" ht="38.25">
      <c r="A1183" s="45" t="s">
        <v>30</v>
      </c>
      <c r="B1183" s="45" t="s">
        <v>204</v>
      </c>
      <c r="C1183" s="45" t="s">
        <v>277</v>
      </c>
      <c r="D1183" s="45" t="s">
        <v>278</v>
      </c>
      <c r="E1183" s="45" t="s">
        <v>279</v>
      </c>
      <c r="F1183" s="40"/>
    </row>
    <row r="1184" spans="1:6">
      <c r="A1184" s="45">
        <v>1</v>
      </c>
      <c r="B1184" s="45">
        <v>2</v>
      </c>
      <c r="C1184" s="45">
        <v>3</v>
      </c>
      <c r="D1184" s="45">
        <v>4</v>
      </c>
      <c r="E1184" s="45">
        <v>5</v>
      </c>
      <c r="F1184" s="40"/>
    </row>
    <row r="1185" spans="1:6">
      <c r="A1185" s="46"/>
      <c r="B1185" s="47"/>
      <c r="C1185" s="51"/>
      <c r="D1185" s="49"/>
      <c r="E1185" s="49">
        <f>C1185*D1185</f>
        <v>0</v>
      </c>
      <c r="F1185" s="40"/>
    </row>
    <row r="1186" spans="1:6">
      <c r="A1186" s="46"/>
      <c r="B1186" s="47"/>
      <c r="C1186" s="51"/>
      <c r="D1186" s="49"/>
      <c r="E1186" s="49">
        <f>C1186*D1186</f>
        <v>0</v>
      </c>
      <c r="F1186" s="40"/>
    </row>
    <row r="1187" spans="1:6">
      <c r="A1187" s="46"/>
      <c r="B1187" s="47"/>
      <c r="C1187" s="51"/>
      <c r="D1187" s="49"/>
      <c r="E1187" s="49">
        <f>C1187*D1187</f>
        <v>0</v>
      </c>
      <c r="F1187" s="40"/>
    </row>
    <row r="1188" spans="1:6" ht="13.5" customHeight="1">
      <c r="A1188" s="170" t="s">
        <v>201</v>
      </c>
      <c r="B1188" s="170"/>
      <c r="C1188" s="51">
        <f>SUM(C1185:C1187)</f>
        <v>0</v>
      </c>
      <c r="D1188" s="45" t="s">
        <v>202</v>
      </c>
      <c r="E1188" s="49">
        <f>SUM(E1185:E1187)</f>
        <v>0</v>
      </c>
      <c r="F1188" s="40"/>
    </row>
    <row r="1189" spans="1:6">
      <c r="A1189" s="40"/>
      <c r="B1189" s="40"/>
      <c r="C1189" s="40"/>
      <c r="D1189" s="40"/>
      <c r="E1189" s="40"/>
      <c r="F1189" s="40"/>
    </row>
    <row r="1190" spans="1:6" ht="13.5" customHeight="1">
      <c r="A1190" s="186" t="s">
        <v>280</v>
      </c>
      <c r="B1190" s="186"/>
      <c r="C1190" s="186"/>
      <c r="D1190" s="186"/>
      <c r="E1190" s="186"/>
      <c r="F1190" s="186"/>
    </row>
    <row r="1191" spans="1:6">
      <c r="A1191" s="40"/>
      <c r="B1191" s="40"/>
      <c r="C1191" s="40"/>
      <c r="D1191" s="40"/>
      <c r="E1191" s="40"/>
      <c r="F1191" s="40"/>
    </row>
    <row r="1192" spans="1:6" ht="38.25">
      <c r="A1192" s="45" t="s">
        <v>30</v>
      </c>
      <c r="B1192" s="45" t="s">
        <v>31</v>
      </c>
      <c r="C1192" s="45" t="s">
        <v>281</v>
      </c>
      <c r="D1192" s="45" t="s">
        <v>282</v>
      </c>
      <c r="E1192" s="45" t="s">
        <v>283</v>
      </c>
      <c r="F1192" s="45" t="s">
        <v>284</v>
      </c>
    </row>
    <row r="1193" spans="1:6">
      <c r="A1193" s="45">
        <v>1</v>
      </c>
      <c r="B1193" s="45">
        <v>2</v>
      </c>
      <c r="C1193" s="45">
        <v>3</v>
      </c>
      <c r="D1193" s="45">
        <v>4</v>
      </c>
      <c r="E1193" s="45">
        <v>5</v>
      </c>
      <c r="F1193" s="45">
        <v>6</v>
      </c>
    </row>
    <row r="1194" spans="1:6">
      <c r="A1194" s="46"/>
      <c r="B1194" s="47"/>
      <c r="C1194" s="49"/>
      <c r="D1194" s="49"/>
      <c r="E1194" s="46"/>
      <c r="F1194" s="49">
        <f>C1194*D1194*E1194/100</f>
        <v>0</v>
      </c>
    </row>
    <row r="1195" spans="1:6">
      <c r="A1195" s="46"/>
      <c r="B1195" s="47"/>
      <c r="C1195" s="49"/>
      <c r="D1195" s="49"/>
      <c r="E1195" s="46"/>
      <c r="F1195" s="49">
        <f>C1195*D1195*E1195/100</f>
        <v>0</v>
      </c>
    </row>
    <row r="1196" spans="1:6">
      <c r="A1196" s="46"/>
      <c r="B1196" s="47"/>
      <c r="C1196" s="49"/>
      <c r="D1196" s="49"/>
      <c r="E1196" s="46"/>
      <c r="F1196" s="49">
        <f>C1196*D1196*E1196/100</f>
        <v>0</v>
      </c>
    </row>
    <row r="1197" spans="1:6" ht="13.5" customHeight="1">
      <c r="A1197" s="170" t="s">
        <v>201</v>
      </c>
      <c r="B1197" s="170"/>
      <c r="C1197" s="45" t="s">
        <v>202</v>
      </c>
      <c r="D1197" s="45" t="s">
        <v>202</v>
      </c>
      <c r="E1197" s="45" t="s">
        <v>202</v>
      </c>
      <c r="F1197" s="49">
        <f>SUM(F1194:F1196)</f>
        <v>0</v>
      </c>
    </row>
    <row r="1198" spans="1:6">
      <c r="A1198" s="40"/>
      <c r="B1198" s="40"/>
      <c r="C1198" s="40"/>
      <c r="D1198" s="40"/>
      <c r="E1198" s="40"/>
      <c r="F1198" s="40"/>
    </row>
    <row r="1199" spans="1:6" ht="13.5" customHeight="1">
      <c r="A1199" s="186" t="s">
        <v>285</v>
      </c>
      <c r="B1199" s="186"/>
      <c r="C1199" s="186"/>
      <c r="D1199" s="186"/>
      <c r="E1199" s="186"/>
      <c r="F1199" s="186"/>
    </row>
    <row r="1200" spans="1:6">
      <c r="A1200" s="40"/>
      <c r="B1200" s="40"/>
      <c r="C1200" s="40"/>
      <c r="D1200" s="40"/>
      <c r="E1200" s="40"/>
      <c r="F1200" s="40"/>
    </row>
    <row r="1201" spans="1:6" ht="38.25">
      <c r="A1201" s="45" t="s">
        <v>30</v>
      </c>
      <c r="B1201" s="45" t="s">
        <v>31</v>
      </c>
      <c r="C1201" s="45" t="s">
        <v>286</v>
      </c>
      <c r="D1201" s="45" t="s">
        <v>287</v>
      </c>
      <c r="E1201" s="45" t="s">
        <v>288</v>
      </c>
      <c r="F1201" s="40"/>
    </row>
    <row r="1202" spans="1:6">
      <c r="A1202" s="45">
        <v>1</v>
      </c>
      <c r="B1202" s="45">
        <v>2</v>
      </c>
      <c r="C1202" s="45">
        <v>3</v>
      </c>
      <c r="D1202" s="45">
        <v>4</v>
      </c>
      <c r="E1202" s="45">
        <v>5</v>
      </c>
      <c r="F1202" s="40"/>
    </row>
    <row r="1203" spans="1:6">
      <c r="A1203" s="46"/>
      <c r="B1203" s="47"/>
      <c r="C1203" s="46"/>
      <c r="D1203" s="49"/>
      <c r="E1203" s="49">
        <f>C1203*D1203</f>
        <v>0</v>
      </c>
      <c r="F1203" s="40"/>
    </row>
    <row r="1204" spans="1:6">
      <c r="A1204" s="46"/>
      <c r="B1204" s="47"/>
      <c r="C1204" s="46"/>
      <c r="D1204" s="49"/>
      <c r="E1204" s="49">
        <f>C1204*D1204</f>
        <v>0</v>
      </c>
      <c r="F1204" s="40"/>
    </row>
    <row r="1205" spans="1:6">
      <c r="A1205" s="46"/>
      <c r="B1205" s="47"/>
      <c r="C1205" s="46"/>
      <c r="D1205" s="49"/>
      <c r="E1205" s="49">
        <f>C1205*D1205</f>
        <v>0</v>
      </c>
      <c r="F1205" s="40"/>
    </row>
    <row r="1206" spans="1:6" ht="13.5" customHeight="1">
      <c r="A1206" s="170" t="s">
        <v>201</v>
      </c>
      <c r="B1206" s="170"/>
      <c r="C1206" s="45" t="s">
        <v>202</v>
      </c>
      <c r="D1206" s="45" t="s">
        <v>202</v>
      </c>
      <c r="E1206" s="49">
        <f>SUM(E1203:E1205)</f>
        <v>0</v>
      </c>
      <c r="F1206" s="40"/>
    </row>
    <row r="1207" spans="1:6">
      <c r="A1207" s="40"/>
      <c r="B1207" s="40"/>
      <c r="C1207" s="40"/>
      <c r="D1207" s="40"/>
      <c r="E1207" s="40"/>
      <c r="F1207" s="40"/>
    </row>
    <row r="1208" spans="1:6" ht="13.5" customHeight="1">
      <c r="A1208" s="186" t="s">
        <v>289</v>
      </c>
      <c r="B1208" s="186"/>
      <c r="C1208" s="186"/>
      <c r="D1208" s="186"/>
      <c r="E1208" s="186"/>
      <c r="F1208" s="186"/>
    </row>
    <row r="1209" spans="1:6">
      <c r="A1209" s="40"/>
      <c r="B1209" s="40"/>
      <c r="C1209" s="40"/>
      <c r="D1209" s="40"/>
      <c r="E1209" s="40"/>
      <c r="F1209" s="40"/>
    </row>
    <row r="1210" spans="1:6" ht="37.5" customHeight="1">
      <c r="A1210" s="45" t="s">
        <v>30</v>
      </c>
      <c r="B1210" s="45" t="s">
        <v>204</v>
      </c>
      <c r="C1210" s="171" t="s">
        <v>290</v>
      </c>
      <c r="D1210" s="171"/>
      <c r="E1210" s="45" t="s">
        <v>291</v>
      </c>
      <c r="F1210" s="45" t="s">
        <v>292</v>
      </c>
    </row>
    <row r="1211" spans="1:6">
      <c r="A1211" s="45">
        <v>1</v>
      </c>
      <c r="B1211" s="45">
        <v>2</v>
      </c>
      <c r="C1211" s="171">
        <v>3</v>
      </c>
      <c r="D1211" s="171"/>
      <c r="E1211" s="45">
        <v>4</v>
      </c>
      <c r="F1211" s="45">
        <v>5</v>
      </c>
    </row>
    <row r="1212" spans="1:6">
      <c r="A1212" s="46"/>
      <c r="B1212" s="47"/>
      <c r="C1212" s="168"/>
      <c r="D1212" s="168"/>
      <c r="E1212" s="46"/>
      <c r="F1212" s="49"/>
    </row>
    <row r="1213" spans="1:6">
      <c r="A1213" s="46"/>
      <c r="B1213" s="47"/>
      <c r="C1213" s="168"/>
      <c r="D1213" s="168"/>
      <c r="E1213" s="46"/>
      <c r="F1213" s="49"/>
    </row>
    <row r="1214" spans="1:6">
      <c r="A1214" s="46"/>
      <c r="B1214" s="47"/>
      <c r="C1214" s="168"/>
      <c r="D1214" s="168"/>
      <c r="E1214" s="46"/>
      <c r="F1214" s="49"/>
    </row>
    <row r="1215" spans="1:6" ht="13.5" customHeight="1">
      <c r="A1215" s="170" t="s">
        <v>201</v>
      </c>
      <c r="B1215" s="170"/>
      <c r="C1215" s="171" t="s">
        <v>202</v>
      </c>
      <c r="D1215" s="171"/>
      <c r="E1215" s="45" t="s">
        <v>202</v>
      </c>
      <c r="F1215" s="49">
        <f>SUM(F1212:F1214)</f>
        <v>0</v>
      </c>
    </row>
    <row r="1216" spans="1:6">
      <c r="A1216" s="40"/>
      <c r="B1216" s="40"/>
      <c r="C1216" s="40"/>
      <c r="D1216" s="40"/>
      <c r="E1216" s="40"/>
      <c r="F1216" s="40"/>
    </row>
    <row r="1217" spans="1:6" ht="13.5" customHeight="1">
      <c r="A1217" s="186" t="s">
        <v>293</v>
      </c>
      <c r="B1217" s="186"/>
      <c r="C1217" s="186"/>
      <c r="D1217" s="186"/>
      <c r="E1217" s="186"/>
      <c r="F1217" s="186"/>
    </row>
    <row r="1218" spans="1:6">
      <c r="A1218" s="40"/>
      <c r="B1218" s="40"/>
      <c r="C1218" s="40"/>
      <c r="D1218" s="40"/>
      <c r="E1218" s="40"/>
      <c r="F1218" s="40"/>
    </row>
    <row r="1219" spans="1:6" ht="25.5" customHeight="1">
      <c r="A1219" s="45" t="s">
        <v>30</v>
      </c>
      <c r="B1219" s="171" t="s">
        <v>204</v>
      </c>
      <c r="C1219" s="171"/>
      <c r="D1219" s="171"/>
      <c r="E1219" s="45" t="s">
        <v>294</v>
      </c>
      <c r="F1219" s="45" t="s">
        <v>295</v>
      </c>
    </row>
    <row r="1220" spans="1:6">
      <c r="A1220" s="45">
        <v>1</v>
      </c>
      <c r="B1220" s="171">
        <v>2</v>
      </c>
      <c r="C1220" s="171"/>
      <c r="D1220" s="171"/>
      <c r="E1220" s="45">
        <v>3</v>
      </c>
      <c r="F1220" s="45">
        <v>4</v>
      </c>
    </row>
    <row r="1221" spans="1:6">
      <c r="A1221" s="46"/>
      <c r="B1221" s="168"/>
      <c r="C1221" s="168"/>
      <c r="D1221" s="168"/>
      <c r="E1221" s="51"/>
      <c r="F1221" s="49"/>
    </row>
    <row r="1222" spans="1:6">
      <c r="A1222" s="46"/>
      <c r="B1222" s="168"/>
      <c r="C1222" s="168"/>
      <c r="D1222" s="168"/>
      <c r="E1222" s="51"/>
      <c r="F1222" s="49"/>
    </row>
    <row r="1223" spans="1:6">
      <c r="A1223" s="46"/>
      <c r="B1223" s="168"/>
      <c r="C1223" s="168"/>
      <c r="D1223" s="168"/>
      <c r="E1223" s="51"/>
      <c r="F1223" s="49"/>
    </row>
    <row r="1224" spans="1:6" ht="13.5" customHeight="1">
      <c r="A1224" s="170" t="s">
        <v>201</v>
      </c>
      <c r="B1224" s="170"/>
      <c r="C1224" s="170"/>
      <c r="D1224" s="170"/>
      <c r="E1224" s="45" t="s">
        <v>202</v>
      </c>
      <c r="F1224" s="49">
        <f>SUM(F1221:F1223)</f>
        <v>0</v>
      </c>
    </row>
    <row r="1225" spans="1:6">
      <c r="A1225" s="40"/>
      <c r="B1225" s="40"/>
      <c r="C1225" s="40"/>
      <c r="D1225" s="40"/>
      <c r="E1225" s="40"/>
      <c r="F1225" s="40"/>
    </row>
    <row r="1226" spans="1:6" ht="13.5" customHeight="1">
      <c r="A1226" s="186" t="s">
        <v>296</v>
      </c>
      <c r="B1226" s="186"/>
      <c r="C1226" s="186"/>
      <c r="D1226" s="186"/>
      <c r="E1226" s="186"/>
      <c r="F1226" s="186"/>
    </row>
    <row r="1227" spans="1:6">
      <c r="A1227" s="40"/>
      <c r="B1227" s="40"/>
      <c r="C1227" s="40"/>
      <c r="D1227" s="40"/>
      <c r="E1227" s="40"/>
      <c r="F1227" s="40"/>
    </row>
    <row r="1228" spans="1:6" ht="25.5">
      <c r="A1228" s="45" t="s">
        <v>30</v>
      </c>
      <c r="B1228" s="45" t="s">
        <v>204</v>
      </c>
      <c r="C1228" s="45" t="s">
        <v>286</v>
      </c>
      <c r="D1228" s="45" t="s">
        <v>297</v>
      </c>
      <c r="E1228" s="45" t="s">
        <v>279</v>
      </c>
      <c r="F1228" s="40"/>
    </row>
    <row r="1229" spans="1:6">
      <c r="A1229" s="45">
        <v>1</v>
      </c>
      <c r="B1229" s="45">
        <v>2</v>
      </c>
      <c r="C1229" s="45">
        <v>3</v>
      </c>
      <c r="D1229" s="45">
        <v>4</v>
      </c>
      <c r="E1229" s="45">
        <v>5</v>
      </c>
      <c r="F1229" s="40"/>
    </row>
    <row r="1230" spans="1:6">
      <c r="A1230" s="46"/>
      <c r="B1230" s="47"/>
      <c r="C1230" s="46"/>
      <c r="D1230" s="46"/>
      <c r="E1230" s="49">
        <f>C1230*D1230</f>
        <v>0</v>
      </c>
      <c r="F1230" s="40"/>
    </row>
    <row r="1231" spans="1:6">
      <c r="A1231" s="46"/>
      <c r="B1231" s="47"/>
      <c r="C1231" s="46"/>
      <c r="D1231" s="46"/>
      <c r="E1231" s="49">
        <f>C1231*D1231</f>
        <v>0</v>
      </c>
      <c r="F1231" s="40"/>
    </row>
    <row r="1232" spans="1:6">
      <c r="A1232" s="46"/>
      <c r="B1232" s="47"/>
      <c r="C1232" s="46"/>
      <c r="D1232" s="46"/>
      <c r="E1232" s="49">
        <f>C1232*D1232</f>
        <v>0</v>
      </c>
      <c r="F1232" s="40"/>
    </row>
    <row r="1233" spans="1:6" ht="13.5" customHeight="1">
      <c r="A1233" s="170" t="s">
        <v>201</v>
      </c>
      <c r="B1233" s="170"/>
      <c r="C1233" s="46">
        <f>SUM(C1230:C1232)</f>
        <v>0</v>
      </c>
      <c r="D1233" s="45" t="s">
        <v>202</v>
      </c>
      <c r="E1233" s="49">
        <f>SUM(E1230:E1232)</f>
        <v>0</v>
      </c>
      <c r="F1233" s="40"/>
    </row>
    <row r="1235" spans="1:6" ht="25.5" customHeight="1">
      <c r="A1235" s="186" t="s">
        <v>298</v>
      </c>
      <c r="B1235" s="186"/>
      <c r="C1235" s="186"/>
      <c r="D1235" s="186"/>
      <c r="E1235" s="186"/>
      <c r="F1235" s="186"/>
    </row>
    <row r="1236" spans="1:6">
      <c r="A1236" s="40"/>
      <c r="B1236" s="40"/>
      <c r="C1236" s="40"/>
      <c r="D1236" s="40"/>
      <c r="E1236" s="40"/>
    </row>
    <row r="1237" spans="1:6" ht="25.5">
      <c r="A1237" s="45" t="s">
        <v>30</v>
      </c>
      <c r="B1237" s="45" t="s">
        <v>204</v>
      </c>
      <c r="C1237" s="45" t="s">
        <v>286</v>
      </c>
      <c r="D1237" s="45" t="s">
        <v>297</v>
      </c>
      <c r="E1237" s="45" t="s">
        <v>279</v>
      </c>
    </row>
    <row r="1238" spans="1:6">
      <c r="A1238" s="45">
        <v>1</v>
      </c>
      <c r="B1238" s="45">
        <v>2</v>
      </c>
      <c r="C1238" s="45">
        <v>3</v>
      </c>
      <c r="D1238" s="45">
        <v>4</v>
      </c>
      <c r="E1238" s="45">
        <v>5</v>
      </c>
    </row>
    <row r="1239" spans="1:6">
      <c r="A1239" s="46"/>
      <c r="B1239" s="47"/>
      <c r="C1239" s="46"/>
      <c r="D1239" s="46"/>
      <c r="E1239" s="49">
        <f>C1239*D1239</f>
        <v>0</v>
      </c>
    </row>
    <row r="1240" spans="1:6">
      <c r="A1240" s="46"/>
      <c r="B1240" s="47"/>
      <c r="C1240" s="46"/>
      <c r="D1240" s="46"/>
      <c r="E1240" s="49">
        <f>C1240*D1240</f>
        <v>0</v>
      </c>
    </row>
    <row r="1241" spans="1:6">
      <c r="A1241" s="46"/>
      <c r="B1241" s="47"/>
      <c r="C1241" s="46"/>
      <c r="D1241" s="46"/>
      <c r="E1241" s="49">
        <f>C1241*D1241</f>
        <v>0</v>
      </c>
    </row>
    <row r="1242" spans="1:6" ht="13.5" customHeight="1">
      <c r="A1242" s="170" t="s">
        <v>201</v>
      </c>
      <c r="B1242" s="170"/>
      <c r="C1242" s="46">
        <f>SUM(C1239:C1241)</f>
        <v>0</v>
      </c>
      <c r="D1242" s="45" t="s">
        <v>202</v>
      </c>
      <c r="E1242" s="49">
        <f>SUM(E1239:E1241)</f>
        <v>0</v>
      </c>
    </row>
    <row r="1244" spans="1:6" ht="13.5" customHeight="1">
      <c r="A1244" s="186" t="s">
        <v>299</v>
      </c>
      <c r="B1244" s="186"/>
      <c r="C1244" s="186"/>
      <c r="D1244" s="186"/>
      <c r="E1244" s="186"/>
      <c r="F1244" s="186"/>
    </row>
    <row r="1245" spans="1:6">
      <c r="A1245" s="40"/>
      <c r="B1245" s="40"/>
      <c r="C1245" s="40"/>
      <c r="D1245" s="40"/>
      <c r="E1245" s="40"/>
    </row>
    <row r="1246" spans="1:6" ht="25.5">
      <c r="A1246" s="45" t="s">
        <v>30</v>
      </c>
      <c r="B1246" s="45" t="s">
        <v>204</v>
      </c>
      <c r="C1246" s="45" t="s">
        <v>286</v>
      </c>
      <c r="D1246" s="45" t="s">
        <v>297</v>
      </c>
      <c r="E1246" s="45" t="s">
        <v>279</v>
      </c>
    </row>
    <row r="1247" spans="1:6">
      <c r="A1247" s="45">
        <v>1</v>
      </c>
      <c r="B1247" s="45">
        <v>2</v>
      </c>
      <c r="C1247" s="45">
        <v>3</v>
      </c>
      <c r="D1247" s="45">
        <v>4</v>
      </c>
      <c r="E1247" s="45">
        <v>5</v>
      </c>
    </row>
    <row r="1248" spans="1:6">
      <c r="A1248" s="46"/>
      <c r="B1248" s="47"/>
      <c r="C1248" s="46"/>
      <c r="D1248" s="46"/>
      <c r="E1248" s="49">
        <f>C1248*D1248</f>
        <v>0</v>
      </c>
    </row>
    <row r="1249" spans="1:6">
      <c r="A1249" s="46"/>
      <c r="B1249" s="47"/>
      <c r="C1249" s="46"/>
      <c r="D1249" s="46"/>
      <c r="E1249" s="49">
        <f>C1249*D1249</f>
        <v>0</v>
      </c>
    </row>
    <row r="1250" spans="1:6">
      <c r="A1250" s="46"/>
      <c r="B1250" s="47"/>
      <c r="C1250" s="46"/>
      <c r="D1250" s="46"/>
      <c r="E1250" s="49">
        <f>C1250*D1250</f>
        <v>0</v>
      </c>
    </row>
    <row r="1251" spans="1:6" ht="13.5" customHeight="1">
      <c r="A1251" s="170" t="s">
        <v>201</v>
      </c>
      <c r="B1251" s="170"/>
      <c r="C1251" s="46">
        <f>SUM(C1248:C1250)</f>
        <v>0</v>
      </c>
      <c r="D1251" s="45" t="s">
        <v>202</v>
      </c>
      <c r="E1251" s="49">
        <f>SUM(E1248:E1250)</f>
        <v>0</v>
      </c>
    </row>
    <row r="1253" spans="1:6" ht="13.5" customHeight="1">
      <c r="A1253" s="186" t="s">
        <v>300</v>
      </c>
      <c r="B1253" s="186"/>
      <c r="C1253" s="186"/>
      <c r="D1253" s="186"/>
      <c r="E1253" s="186"/>
      <c r="F1253" s="186"/>
    </row>
    <row r="1254" spans="1:6">
      <c r="A1254" s="40"/>
      <c r="B1254" s="40"/>
      <c r="C1254" s="40"/>
      <c r="D1254" s="40"/>
      <c r="E1254" s="40"/>
    </row>
    <row r="1255" spans="1:6" ht="25.5">
      <c r="A1255" s="45" t="s">
        <v>30</v>
      </c>
      <c r="B1255" s="45" t="s">
        <v>204</v>
      </c>
      <c r="C1255" s="45" t="s">
        <v>286</v>
      </c>
      <c r="D1255" s="45" t="s">
        <v>297</v>
      </c>
      <c r="E1255" s="45" t="s">
        <v>279</v>
      </c>
    </row>
    <row r="1256" spans="1:6">
      <c r="A1256" s="45">
        <v>1</v>
      </c>
      <c r="B1256" s="45">
        <v>2</v>
      </c>
      <c r="C1256" s="45">
        <v>3</v>
      </c>
      <c r="D1256" s="45">
        <v>4</v>
      </c>
      <c r="E1256" s="45">
        <v>5</v>
      </c>
    </row>
    <row r="1257" spans="1:6">
      <c r="A1257" s="46"/>
      <c r="B1257" s="47"/>
      <c r="C1257" s="46"/>
      <c r="D1257" s="46"/>
      <c r="E1257" s="49">
        <f>C1257*D1257</f>
        <v>0</v>
      </c>
    </row>
    <row r="1258" spans="1:6">
      <c r="A1258" s="46"/>
      <c r="B1258" s="47"/>
      <c r="C1258" s="46"/>
      <c r="D1258" s="46"/>
      <c r="E1258" s="49">
        <f>C1258*D1258</f>
        <v>0</v>
      </c>
    </row>
    <row r="1259" spans="1:6">
      <c r="A1259" s="46"/>
      <c r="B1259" s="47"/>
      <c r="C1259" s="46"/>
      <c r="D1259" s="46"/>
      <c r="E1259" s="49">
        <f>C1259*D1259</f>
        <v>0</v>
      </c>
    </row>
    <row r="1260" spans="1:6" ht="13.5" customHeight="1">
      <c r="A1260" s="170" t="s">
        <v>201</v>
      </c>
      <c r="B1260" s="170"/>
      <c r="C1260" s="46">
        <f>SUM(C1257:C1259)</f>
        <v>0</v>
      </c>
      <c r="D1260" s="45" t="s">
        <v>202</v>
      </c>
      <c r="E1260" s="49">
        <f>SUM(E1257:E1259)</f>
        <v>0</v>
      </c>
    </row>
  </sheetData>
  <mergeCells count="390">
    <mergeCell ref="A1:F1"/>
    <mergeCell ref="A3:F3"/>
    <mergeCell ref="A5:F5"/>
    <mergeCell ref="A7:F7"/>
    <mergeCell ref="A14:B14"/>
    <mergeCell ref="A16:F16"/>
    <mergeCell ref="A23:B23"/>
    <mergeCell ref="A25:F25"/>
    <mergeCell ref="A32:B32"/>
    <mergeCell ref="A34:F34"/>
    <mergeCell ref="A41:B41"/>
    <mergeCell ref="A43:F43"/>
    <mergeCell ref="C45:D45"/>
    <mergeCell ref="C46:D46"/>
    <mergeCell ref="C47:D47"/>
    <mergeCell ref="C48:D48"/>
    <mergeCell ref="C49:D49"/>
    <mergeCell ref="A50:B50"/>
    <mergeCell ref="C50:D50"/>
    <mergeCell ref="A52:F52"/>
    <mergeCell ref="B54:D54"/>
    <mergeCell ref="B55:D55"/>
    <mergeCell ref="B56:D56"/>
    <mergeCell ref="B57:D57"/>
    <mergeCell ref="B58:D58"/>
    <mergeCell ref="A59:D59"/>
    <mergeCell ref="A61:F61"/>
    <mergeCell ref="A68:B68"/>
    <mergeCell ref="A70:F70"/>
    <mergeCell ref="A76:B76"/>
    <mergeCell ref="A78:F78"/>
    <mergeCell ref="A91:B91"/>
    <mergeCell ref="A93:F93"/>
    <mergeCell ref="A103:B103"/>
    <mergeCell ref="A105:F105"/>
    <mergeCell ref="A107:F107"/>
    <mergeCell ref="A114:B114"/>
    <mergeCell ref="A116:F116"/>
    <mergeCell ref="A123:B123"/>
    <mergeCell ref="A125:F125"/>
    <mergeCell ref="A132:B132"/>
    <mergeCell ref="A134:F134"/>
    <mergeCell ref="A141:B141"/>
    <mergeCell ref="A143:F143"/>
    <mergeCell ref="C145:D145"/>
    <mergeCell ref="C146:D146"/>
    <mergeCell ref="C147:D147"/>
    <mergeCell ref="C148:D148"/>
    <mergeCell ref="C149:D149"/>
    <mergeCell ref="A150:B150"/>
    <mergeCell ref="C150:D150"/>
    <mergeCell ref="A152:F152"/>
    <mergeCell ref="B154:D154"/>
    <mergeCell ref="B155:D155"/>
    <mergeCell ref="B156:D156"/>
    <mergeCell ref="B157:D157"/>
    <mergeCell ref="B158:D158"/>
    <mergeCell ref="A159:D159"/>
    <mergeCell ref="A161:F161"/>
    <mergeCell ref="A168:B168"/>
    <mergeCell ref="A170:F170"/>
    <mergeCell ref="A177:B177"/>
    <mergeCell ref="A179:F179"/>
    <mergeCell ref="A195:B195"/>
    <mergeCell ref="A197:F197"/>
    <mergeCell ref="A204:B204"/>
    <mergeCell ref="A206:F206"/>
    <mergeCell ref="A208:F208"/>
    <mergeCell ref="A220:B220"/>
    <mergeCell ref="A222:F222"/>
    <mergeCell ref="A228:B228"/>
    <mergeCell ref="A230:F230"/>
    <mergeCell ref="A241:B241"/>
    <mergeCell ref="A267:F267"/>
    <mergeCell ref="B269:D269"/>
    <mergeCell ref="B270:D270"/>
    <mergeCell ref="B286:D286"/>
    <mergeCell ref="A287:D287"/>
    <mergeCell ref="A289:F289"/>
    <mergeCell ref="A307:B307"/>
    <mergeCell ref="A243:F243"/>
    <mergeCell ref="A250:B250"/>
    <mergeCell ref="A252:F252"/>
    <mergeCell ref="C254:D254"/>
    <mergeCell ref="C255:D255"/>
    <mergeCell ref="C264:D264"/>
    <mergeCell ref="A265:B265"/>
    <mergeCell ref="C265:D265"/>
    <mergeCell ref="A309:F309"/>
    <mergeCell ref="A332:B332"/>
    <mergeCell ref="A334:F334"/>
    <mergeCell ref="A350:B350"/>
    <mergeCell ref="A352:F352"/>
    <mergeCell ref="A370:B370"/>
    <mergeCell ref="A372:F372"/>
    <mergeCell ref="A374:F374"/>
    <mergeCell ref="A381:B381"/>
    <mergeCell ref="A383:F383"/>
    <mergeCell ref="A390:B390"/>
    <mergeCell ref="A392:F392"/>
    <mergeCell ref="A401:B401"/>
    <mergeCell ref="A403:F403"/>
    <mergeCell ref="A410:B410"/>
    <mergeCell ref="A412:F412"/>
    <mergeCell ref="C414:D414"/>
    <mergeCell ref="C415:D415"/>
    <mergeCell ref="C416:D416"/>
    <mergeCell ref="A426:B426"/>
    <mergeCell ref="C426:D426"/>
    <mergeCell ref="A428:F428"/>
    <mergeCell ref="B430:D430"/>
    <mergeCell ref="B431:D431"/>
    <mergeCell ref="B442:D442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3:D443"/>
    <mergeCell ref="B444:D444"/>
    <mergeCell ref="A445:D445"/>
    <mergeCell ref="A447:F447"/>
    <mergeCell ref="A469:B469"/>
    <mergeCell ref="A471:F471"/>
    <mergeCell ref="A489:B489"/>
    <mergeCell ref="A491:F491"/>
    <mergeCell ref="A506:B506"/>
    <mergeCell ref="A508:F508"/>
    <mergeCell ref="A524:B524"/>
    <mergeCell ref="A526:F526"/>
    <mergeCell ref="A528:F528"/>
    <mergeCell ref="A535:B535"/>
    <mergeCell ref="A537:F537"/>
    <mergeCell ref="A544:B544"/>
    <mergeCell ref="A546:F546"/>
    <mergeCell ref="A553:B553"/>
    <mergeCell ref="A555:F555"/>
    <mergeCell ref="A562:B562"/>
    <mergeCell ref="A564:F564"/>
    <mergeCell ref="C566:D566"/>
    <mergeCell ref="C567:D567"/>
    <mergeCell ref="C568:D568"/>
    <mergeCell ref="C569:D569"/>
    <mergeCell ref="C570:D570"/>
    <mergeCell ref="A571:B571"/>
    <mergeCell ref="C571:D571"/>
    <mergeCell ref="A573:F573"/>
    <mergeCell ref="B575:D575"/>
    <mergeCell ref="B576:D576"/>
    <mergeCell ref="B577:D577"/>
    <mergeCell ref="B578:D578"/>
    <mergeCell ref="B579:D579"/>
    <mergeCell ref="A580:D580"/>
    <mergeCell ref="A582:F582"/>
    <mergeCell ref="A589:B589"/>
    <mergeCell ref="A591:F591"/>
    <mergeCell ref="A598:B598"/>
    <mergeCell ref="A600:F600"/>
    <mergeCell ref="A607:B607"/>
    <mergeCell ref="A609:F609"/>
    <mergeCell ref="A616:B616"/>
    <mergeCell ref="A618:F618"/>
    <mergeCell ref="A620:F620"/>
    <mergeCell ref="A627:B627"/>
    <mergeCell ref="A629:F629"/>
    <mergeCell ref="A636:B636"/>
    <mergeCell ref="A638:F638"/>
    <mergeCell ref="A645:B645"/>
    <mergeCell ref="A647:F647"/>
    <mergeCell ref="A654:B654"/>
    <mergeCell ref="A656:F656"/>
    <mergeCell ref="C658:D658"/>
    <mergeCell ref="C659:D659"/>
    <mergeCell ref="C660:D660"/>
    <mergeCell ref="C661:D661"/>
    <mergeCell ref="C662:D662"/>
    <mergeCell ref="A663:B663"/>
    <mergeCell ref="C663:D663"/>
    <mergeCell ref="A665:F665"/>
    <mergeCell ref="B667:D667"/>
    <mergeCell ref="B668:D668"/>
    <mergeCell ref="B669:D669"/>
    <mergeCell ref="B670:D670"/>
    <mergeCell ref="B671:D671"/>
    <mergeCell ref="A672:D672"/>
    <mergeCell ref="A674:F674"/>
    <mergeCell ref="A681:B681"/>
    <mergeCell ref="A683:F683"/>
    <mergeCell ref="A690:B690"/>
    <mergeCell ref="A692:F692"/>
    <mergeCell ref="A699:B699"/>
    <mergeCell ref="A701:F701"/>
    <mergeCell ref="A708:B708"/>
    <mergeCell ref="A710:F710"/>
    <mergeCell ref="A712:F712"/>
    <mergeCell ref="A719:B719"/>
    <mergeCell ref="A721:F721"/>
    <mergeCell ref="A728:B728"/>
    <mergeCell ref="A730:F730"/>
    <mergeCell ref="A737:B737"/>
    <mergeCell ref="A739:F739"/>
    <mergeCell ref="A746:B746"/>
    <mergeCell ref="A748:F748"/>
    <mergeCell ref="C750:D750"/>
    <mergeCell ref="C751:D751"/>
    <mergeCell ref="C752:D752"/>
    <mergeCell ref="C753:D753"/>
    <mergeCell ref="C754:D754"/>
    <mergeCell ref="A755:B755"/>
    <mergeCell ref="C755:D755"/>
    <mergeCell ref="A757:F757"/>
    <mergeCell ref="B759:D759"/>
    <mergeCell ref="B760:D760"/>
    <mergeCell ref="B761:D761"/>
    <mergeCell ref="B762:D762"/>
    <mergeCell ref="B763:D763"/>
    <mergeCell ref="A764:D764"/>
    <mergeCell ref="A766:F766"/>
    <mergeCell ref="A773:B773"/>
    <mergeCell ref="A775:F775"/>
    <mergeCell ref="A782:B782"/>
    <mergeCell ref="A784:F784"/>
    <mergeCell ref="A791:B791"/>
    <mergeCell ref="A793:F793"/>
    <mergeCell ref="A800:B800"/>
    <mergeCell ref="A802:F802"/>
    <mergeCell ref="A804:F804"/>
    <mergeCell ref="A811:B811"/>
    <mergeCell ref="A813:F813"/>
    <mergeCell ref="A820:B820"/>
    <mergeCell ref="A822:F822"/>
    <mergeCell ref="A829:B829"/>
    <mergeCell ref="A831:F831"/>
    <mergeCell ref="A838:B838"/>
    <mergeCell ref="A840:F840"/>
    <mergeCell ref="C842:D842"/>
    <mergeCell ref="C843:D843"/>
    <mergeCell ref="C844:D844"/>
    <mergeCell ref="C845:D845"/>
    <mergeCell ref="C846:D846"/>
    <mergeCell ref="A847:B847"/>
    <mergeCell ref="C847:D847"/>
    <mergeCell ref="A849:F849"/>
    <mergeCell ref="B851:D851"/>
    <mergeCell ref="B852:D852"/>
    <mergeCell ref="B853:D853"/>
    <mergeCell ref="B854:D854"/>
    <mergeCell ref="B855:D855"/>
    <mergeCell ref="A856:D856"/>
    <mergeCell ref="A858:F858"/>
    <mergeCell ref="A865:B865"/>
    <mergeCell ref="A867:F867"/>
    <mergeCell ref="A874:B874"/>
    <mergeCell ref="A876:F876"/>
    <mergeCell ref="A883:B883"/>
    <mergeCell ref="A885:F885"/>
    <mergeCell ref="A892:B892"/>
    <mergeCell ref="A894:F894"/>
    <mergeCell ref="A896:F896"/>
    <mergeCell ref="A903:B903"/>
    <mergeCell ref="A905:F905"/>
    <mergeCell ref="A912:B912"/>
    <mergeCell ref="A914:F914"/>
    <mergeCell ref="A921:B921"/>
    <mergeCell ref="A923:F923"/>
    <mergeCell ref="A930:B930"/>
    <mergeCell ref="A932:F932"/>
    <mergeCell ref="C934:D934"/>
    <mergeCell ref="C935:D935"/>
    <mergeCell ref="C936:D936"/>
    <mergeCell ref="C937:D937"/>
    <mergeCell ref="C938:D938"/>
    <mergeCell ref="A939:B939"/>
    <mergeCell ref="C939:D939"/>
    <mergeCell ref="A941:F941"/>
    <mergeCell ref="B943:D943"/>
    <mergeCell ref="B944:D944"/>
    <mergeCell ref="B945:D945"/>
    <mergeCell ref="B946:D946"/>
    <mergeCell ref="B947:D947"/>
    <mergeCell ref="A948:D948"/>
    <mergeCell ref="A950:F950"/>
    <mergeCell ref="A957:B957"/>
    <mergeCell ref="A959:F959"/>
    <mergeCell ref="A966:B966"/>
    <mergeCell ref="A968:F968"/>
    <mergeCell ref="A975:B975"/>
    <mergeCell ref="A977:F977"/>
    <mergeCell ref="A984:B984"/>
    <mergeCell ref="A986:F986"/>
    <mergeCell ref="A988:F988"/>
    <mergeCell ref="A995:B995"/>
    <mergeCell ref="A997:F997"/>
    <mergeCell ref="A1004:B1004"/>
    <mergeCell ref="A1006:F1006"/>
    <mergeCell ref="A1013:B1013"/>
    <mergeCell ref="A1015:F1015"/>
    <mergeCell ref="A1022:B1022"/>
    <mergeCell ref="A1024:F1024"/>
    <mergeCell ref="C1026:D1026"/>
    <mergeCell ref="C1027:D1027"/>
    <mergeCell ref="C1028:D1028"/>
    <mergeCell ref="C1029:D1029"/>
    <mergeCell ref="C1030:D1030"/>
    <mergeCell ref="A1031:B1031"/>
    <mergeCell ref="C1031:D1031"/>
    <mergeCell ref="A1033:F1033"/>
    <mergeCell ref="B1035:D1035"/>
    <mergeCell ref="B1036:D1036"/>
    <mergeCell ref="B1037:D1037"/>
    <mergeCell ref="B1038:D1038"/>
    <mergeCell ref="B1039:D1039"/>
    <mergeCell ref="A1040:D1040"/>
    <mergeCell ref="A1042:F1042"/>
    <mergeCell ref="A1049:B1049"/>
    <mergeCell ref="A1051:F1051"/>
    <mergeCell ref="A1058:B1058"/>
    <mergeCell ref="A1060:F1060"/>
    <mergeCell ref="A1067:B1067"/>
    <mergeCell ref="A1069:F1069"/>
    <mergeCell ref="A1076:B1076"/>
    <mergeCell ref="A1078:F1078"/>
    <mergeCell ref="A1080:F1080"/>
    <mergeCell ref="A1087:B1087"/>
    <mergeCell ref="A1089:F1089"/>
    <mergeCell ref="A1096:B1096"/>
    <mergeCell ref="A1098:F1098"/>
    <mergeCell ref="A1105:B1105"/>
    <mergeCell ref="A1107:F1107"/>
    <mergeCell ref="A1114:B1114"/>
    <mergeCell ref="A1116:F1116"/>
    <mergeCell ref="C1118:D1118"/>
    <mergeCell ref="C1119:D1119"/>
    <mergeCell ref="C1120:D1120"/>
    <mergeCell ref="C1121:D1121"/>
    <mergeCell ref="C1122:D1122"/>
    <mergeCell ref="A1123:B1123"/>
    <mergeCell ref="C1123:D1123"/>
    <mergeCell ref="A1125:F1125"/>
    <mergeCell ref="B1127:D1127"/>
    <mergeCell ref="B1128:D1128"/>
    <mergeCell ref="B1129:D1129"/>
    <mergeCell ref="B1130:D1130"/>
    <mergeCell ref="B1131:D1131"/>
    <mergeCell ref="A1132:D1132"/>
    <mergeCell ref="A1134:F1134"/>
    <mergeCell ref="A1141:B1141"/>
    <mergeCell ref="A1143:F1143"/>
    <mergeCell ref="A1150:B1150"/>
    <mergeCell ref="A1152:F1152"/>
    <mergeCell ref="A1159:B1159"/>
    <mergeCell ref="A1161:F1161"/>
    <mergeCell ref="A1168:B1168"/>
    <mergeCell ref="A1170:F1170"/>
    <mergeCell ref="A1172:F1172"/>
    <mergeCell ref="A1179:B1179"/>
    <mergeCell ref="A1181:F1181"/>
    <mergeCell ref="A1188:B1188"/>
    <mergeCell ref="A1190:F1190"/>
    <mergeCell ref="A1197:B1197"/>
    <mergeCell ref="A1199:F1199"/>
    <mergeCell ref="A1206:B1206"/>
    <mergeCell ref="A1208:F1208"/>
    <mergeCell ref="C1210:D1210"/>
    <mergeCell ref="C1211:D1211"/>
    <mergeCell ref="C1212:D1212"/>
    <mergeCell ref="C1213:D1213"/>
    <mergeCell ref="C1214:D1214"/>
    <mergeCell ref="A1215:B1215"/>
    <mergeCell ref="C1215:D1215"/>
    <mergeCell ref="A1217:F1217"/>
    <mergeCell ref="B1219:D1219"/>
    <mergeCell ref="B1220:D1220"/>
    <mergeCell ref="B1221:D1221"/>
    <mergeCell ref="A1253:F1253"/>
    <mergeCell ref="A1260:B1260"/>
    <mergeCell ref="B1222:D1222"/>
    <mergeCell ref="B1223:D1223"/>
    <mergeCell ref="A1224:D1224"/>
    <mergeCell ref="A1226:F1226"/>
    <mergeCell ref="A1233:B1233"/>
    <mergeCell ref="A1235:F1235"/>
    <mergeCell ref="A1242:B1242"/>
    <mergeCell ref="A1244:F1244"/>
    <mergeCell ref="A1251:B1251"/>
  </mergeCells>
  <pageMargins left="0.39374999999999999" right="0.39374999999999999" top="0.78749999999999998" bottom="0.39374999999999999" header="0.51180555555555496" footer="0.511805555555554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0"/>
  <sheetViews>
    <sheetView zoomScaleNormal="100" workbookViewId="0">
      <selection activeCell="A26" sqref="A26"/>
    </sheetView>
  </sheetViews>
  <sheetFormatPr defaultRowHeight="18.75"/>
  <cols>
    <col min="1" max="1" width="147.85546875" style="7" customWidth="1"/>
    <col min="2" max="1025" width="11.5703125" style="7"/>
  </cols>
  <sheetData>
    <row r="1" spans="1:1">
      <c r="A1" s="3" t="s">
        <v>19</v>
      </c>
    </row>
    <row r="3" spans="1:1" ht="37.5">
      <c r="A3" s="7" t="s">
        <v>20</v>
      </c>
    </row>
    <row r="7" spans="1:1" ht="37.5">
      <c r="A7" s="7" t="s">
        <v>21</v>
      </c>
    </row>
    <row r="11" spans="1:1" ht="56.25">
      <c r="A11" s="7" t="s">
        <v>22</v>
      </c>
    </row>
    <row r="15" spans="1:1">
      <c r="A15" s="7" t="s">
        <v>23</v>
      </c>
    </row>
    <row r="16" spans="1:1">
      <c r="A16" s="7" t="s">
        <v>24</v>
      </c>
    </row>
    <row r="17" spans="1:1" ht="37.5">
      <c r="A17" s="7" t="s">
        <v>25</v>
      </c>
    </row>
    <row r="18" spans="1:1" ht="37.5">
      <c r="A18" s="7" t="s">
        <v>26</v>
      </c>
    </row>
    <row r="19" spans="1:1" ht="37.5">
      <c r="A19" s="7" t="s">
        <v>27</v>
      </c>
    </row>
    <row r="20" spans="1:1">
      <c r="A20" s="7" t="s">
        <v>28</v>
      </c>
    </row>
  </sheetData>
  <pageMargins left="0.39370078740157483" right="0.39370078740157483" top="0.78740157480314965" bottom="0.39370078740157483" header="0.51181102362204722" footer="0.51181102362204722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0"/>
  <sheetViews>
    <sheetView zoomScaleNormal="100" workbookViewId="0">
      <selection activeCell="G1" sqref="G1:K1048576"/>
    </sheetView>
  </sheetViews>
  <sheetFormatPr defaultRowHeight="18.75"/>
  <cols>
    <col min="1" max="1" width="6.85546875" style="1" customWidth="1"/>
    <col min="2" max="3" width="5.140625" style="1" customWidth="1"/>
    <col min="4" max="4" width="84.28515625" style="1" customWidth="1"/>
    <col min="5" max="5" width="39.28515625" style="1" customWidth="1"/>
    <col min="6" max="6" width="11.5703125" style="1"/>
    <col min="7" max="7" width="14.85546875" style="1" hidden="1" customWidth="1"/>
    <col min="8" max="8" width="0" style="1" hidden="1" customWidth="1"/>
    <col min="9" max="9" width="15.140625" style="1" hidden="1" customWidth="1"/>
    <col min="10" max="11" width="0" style="1" hidden="1" customWidth="1"/>
    <col min="12" max="1025" width="11.5703125" style="1"/>
  </cols>
  <sheetData>
    <row r="1" spans="1:10">
      <c r="A1" s="156" t="s">
        <v>29</v>
      </c>
      <c r="B1" s="156"/>
      <c r="C1" s="156"/>
      <c r="D1" s="156"/>
      <c r="E1" s="156"/>
    </row>
    <row r="2" spans="1:10">
      <c r="D2" s="15"/>
      <c r="E2" s="15"/>
    </row>
    <row r="3" spans="1:10" ht="56.25">
      <c r="A3" s="16" t="s">
        <v>30</v>
      </c>
      <c r="B3" s="157" t="s">
        <v>31</v>
      </c>
      <c r="C3" s="157"/>
      <c r="D3" s="157"/>
      <c r="E3" s="14" t="s">
        <v>32</v>
      </c>
    </row>
    <row r="4" spans="1:10">
      <c r="A4" s="16">
        <v>1</v>
      </c>
      <c r="B4" s="158">
        <v>2</v>
      </c>
      <c r="C4" s="158"/>
      <c r="D4" s="158"/>
      <c r="E4" s="16">
        <v>3</v>
      </c>
    </row>
    <row r="5" spans="1:10" ht="17.45" customHeight="1">
      <c r="A5" s="17">
        <v>1</v>
      </c>
      <c r="B5" s="155" t="s">
        <v>33</v>
      </c>
      <c r="C5" s="155"/>
      <c r="D5" s="155"/>
      <c r="E5" s="18"/>
    </row>
    <row r="6" spans="1:10" ht="17.45" customHeight="1">
      <c r="A6" s="17" t="s">
        <v>34</v>
      </c>
      <c r="B6" s="19"/>
      <c r="C6" s="154" t="s">
        <v>35</v>
      </c>
      <c r="D6" s="154"/>
      <c r="E6" s="18">
        <v>152205561.47</v>
      </c>
    </row>
    <row r="7" spans="1:10">
      <c r="A7" s="17" t="s">
        <v>36</v>
      </c>
      <c r="B7" s="19"/>
      <c r="C7" s="21"/>
      <c r="D7" s="22" t="s">
        <v>37</v>
      </c>
      <c r="E7" s="18">
        <v>102887543.94</v>
      </c>
    </row>
    <row r="8" spans="1:10" ht="17.45" customHeight="1">
      <c r="A8" s="17" t="s">
        <v>38</v>
      </c>
      <c r="B8" s="19"/>
      <c r="C8" s="154" t="s">
        <v>39</v>
      </c>
      <c r="D8" s="154"/>
      <c r="E8" s="18">
        <v>349414721.23000002</v>
      </c>
    </row>
    <row r="9" spans="1:10">
      <c r="A9" s="17" t="s">
        <v>40</v>
      </c>
      <c r="B9" s="19"/>
      <c r="C9" s="21"/>
      <c r="D9" s="22" t="s">
        <v>41</v>
      </c>
      <c r="E9" s="18">
        <v>56416372.649999999</v>
      </c>
    </row>
    <row r="10" spans="1:10" ht="17.45" customHeight="1">
      <c r="A10" s="17">
        <v>2</v>
      </c>
      <c r="B10" s="155" t="s">
        <v>42</v>
      </c>
      <c r="C10" s="155"/>
      <c r="D10" s="155"/>
      <c r="E10" s="18"/>
    </row>
    <row r="11" spans="1:10" ht="17.45" customHeight="1">
      <c r="A11" s="17" t="s">
        <v>43</v>
      </c>
      <c r="B11" s="19"/>
      <c r="C11" s="154" t="s">
        <v>44</v>
      </c>
      <c r="D11" s="154"/>
      <c r="E11" s="18">
        <v>10853661.710000001</v>
      </c>
      <c r="G11" s="18"/>
      <c r="H11" s="18"/>
      <c r="I11" s="18"/>
      <c r="J11" s="18"/>
    </row>
    <row r="12" spans="1:10">
      <c r="A12" s="17" t="s">
        <v>45</v>
      </c>
      <c r="B12" s="19"/>
      <c r="C12" s="21"/>
      <c r="D12" s="22" t="s">
        <v>46</v>
      </c>
      <c r="E12" s="18">
        <v>10853661.710000001</v>
      </c>
      <c r="G12" s="18">
        <v>4255193.74</v>
      </c>
      <c r="H12" s="18"/>
      <c r="I12" s="18"/>
      <c r="J12" s="18"/>
    </row>
    <row r="13" spans="1:10" ht="37.5">
      <c r="A13" s="17" t="s">
        <v>47</v>
      </c>
      <c r="B13" s="19"/>
      <c r="C13" s="21"/>
      <c r="D13" s="22" t="s">
        <v>48</v>
      </c>
      <c r="E13" s="18"/>
      <c r="G13" s="18">
        <f>E12-G12</f>
        <v>6598467.9700000007</v>
      </c>
      <c r="H13" s="18"/>
      <c r="J13" s="18"/>
    </row>
    <row r="14" spans="1:10" ht="17.45" customHeight="1">
      <c r="A14" s="17" t="s">
        <v>49</v>
      </c>
      <c r="B14" s="19"/>
      <c r="C14" s="154" t="s">
        <v>50</v>
      </c>
      <c r="D14" s="154"/>
      <c r="E14" s="18"/>
      <c r="G14" s="18"/>
      <c r="H14" s="18"/>
      <c r="I14" s="18"/>
      <c r="J14" s="18"/>
    </row>
    <row r="15" spans="1:10" ht="17.45" customHeight="1">
      <c r="A15" s="17" t="s">
        <v>51</v>
      </c>
      <c r="B15" s="19"/>
      <c r="C15" s="154" t="s">
        <v>52</v>
      </c>
      <c r="D15" s="154"/>
      <c r="E15" s="18">
        <v>8104723.6900000004</v>
      </c>
      <c r="G15" s="18"/>
      <c r="H15" s="18"/>
      <c r="I15" s="18"/>
      <c r="J15" s="18"/>
    </row>
    <row r="16" spans="1:10" ht="17.45" customHeight="1">
      <c r="A16" s="17" t="s">
        <v>53</v>
      </c>
      <c r="B16" s="19"/>
      <c r="C16" s="154" t="s">
        <v>54</v>
      </c>
      <c r="D16" s="154"/>
      <c r="E16" s="18"/>
      <c r="G16" s="18"/>
      <c r="H16" s="18"/>
      <c r="I16" s="18"/>
      <c r="J16" s="18"/>
    </row>
    <row r="17" spans="1:10" ht="17.45" customHeight="1">
      <c r="A17" s="17">
        <v>3</v>
      </c>
      <c r="B17" s="155" t="s">
        <v>55</v>
      </c>
      <c r="C17" s="155"/>
      <c r="D17" s="155"/>
      <c r="E17" s="18"/>
      <c r="G17" s="18"/>
      <c r="H17" s="18"/>
      <c r="I17" s="18"/>
      <c r="J17" s="18"/>
    </row>
    <row r="18" spans="1:10" ht="17.45" customHeight="1">
      <c r="A18" s="17" t="s">
        <v>56</v>
      </c>
      <c r="B18" s="19"/>
      <c r="C18" s="154" t="s">
        <v>57</v>
      </c>
      <c r="D18" s="154"/>
      <c r="E18" s="18"/>
      <c r="G18" s="18"/>
      <c r="H18" s="18"/>
      <c r="I18" s="18"/>
      <c r="J18" s="18"/>
    </row>
    <row r="19" spans="1:10" ht="17.45" customHeight="1">
      <c r="A19" s="17" t="s">
        <v>58</v>
      </c>
      <c r="B19" s="19"/>
      <c r="C19" s="154" t="s">
        <v>59</v>
      </c>
      <c r="D19" s="154"/>
      <c r="E19" s="18">
        <v>11648727.039999999</v>
      </c>
    </row>
    <row r="20" spans="1:10">
      <c r="A20" s="17" t="s">
        <v>60</v>
      </c>
      <c r="B20" s="19"/>
      <c r="C20" s="23"/>
      <c r="D20" s="20" t="s">
        <v>61</v>
      </c>
      <c r="E20" s="18"/>
    </row>
  </sheetData>
  <mergeCells count="14">
    <mergeCell ref="A1:E1"/>
    <mergeCell ref="B3:D3"/>
    <mergeCell ref="B4:D4"/>
    <mergeCell ref="B5:D5"/>
    <mergeCell ref="C6:D6"/>
    <mergeCell ref="C16:D16"/>
    <mergeCell ref="B17:D17"/>
    <mergeCell ref="C18:D18"/>
    <mergeCell ref="C19:D19"/>
    <mergeCell ref="C8:D8"/>
    <mergeCell ref="B10:D10"/>
    <mergeCell ref="C11:D11"/>
    <mergeCell ref="C14:D14"/>
    <mergeCell ref="C15:D15"/>
  </mergeCells>
  <pageMargins left="0.39370078740157483" right="0.39370078740157483" top="0.78740157480314965" bottom="0.39370078740157483" header="0.51181102362204722" footer="0.51181102362204722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0"/>
  <sheetViews>
    <sheetView zoomScaleNormal="100" zoomScaleSheetLayoutView="100" workbookViewId="0">
      <pane ySplit="9" topLeftCell="A34" activePane="bottomLeft" state="frozen"/>
      <selection pane="bottomLeft" activeCell="I38" sqref="I38"/>
    </sheetView>
  </sheetViews>
  <sheetFormatPr defaultRowHeight="15.75"/>
  <cols>
    <col min="1" max="1" width="34.5703125" style="24" customWidth="1"/>
    <col min="2" max="2" width="5.7109375" style="24" customWidth="1"/>
    <col min="3" max="3" width="7.140625" style="24" customWidth="1"/>
    <col min="4" max="4" width="13.42578125" style="68" customWidth="1"/>
    <col min="5" max="5" width="11.7109375" style="24" customWidth="1"/>
    <col min="6" max="6" width="13.28515625" style="24" customWidth="1"/>
    <col min="7" max="7" width="11.7109375" style="24" customWidth="1"/>
    <col min="8" max="8" width="13" style="24" customWidth="1"/>
    <col min="9" max="9" width="13.28515625" style="24" customWidth="1"/>
    <col min="10" max="10" width="16.140625" style="24" customWidth="1"/>
    <col min="11" max="11" width="12.42578125" style="24" customWidth="1"/>
    <col min="12" max="1025" width="11.5703125" style="24"/>
  </cols>
  <sheetData>
    <row r="1" spans="1:11" s="1" customFormat="1" ht="18.75">
      <c r="A1" s="156" t="s">
        <v>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" customFormat="1" ht="18.75">
      <c r="D2" s="67"/>
    </row>
    <row r="3" spans="1:11" s="1" customFormat="1" ht="18.75">
      <c r="A3" s="156" t="s">
        <v>301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s="1" customFormat="1" ht="18.75">
      <c r="A4" s="156" t="str">
        <f>титульный!C7</f>
        <v>«30» ИЮНЯ  2018 г.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s="1" customFormat="1" ht="18.75">
      <c r="D5" s="67"/>
    </row>
    <row r="6" spans="1:11" s="26" customFormat="1" ht="12.95" customHeight="1">
      <c r="A6" s="159" t="s">
        <v>31</v>
      </c>
      <c r="B6" s="159" t="s">
        <v>63</v>
      </c>
      <c r="C6" s="159" t="s">
        <v>64</v>
      </c>
      <c r="D6" s="159" t="s">
        <v>65</v>
      </c>
      <c r="E6" s="159"/>
      <c r="F6" s="159"/>
      <c r="G6" s="159"/>
      <c r="H6" s="159"/>
      <c r="I6" s="159"/>
      <c r="J6" s="159"/>
      <c r="K6" s="159"/>
    </row>
    <row r="7" spans="1:11" s="26" customFormat="1" ht="12.95" customHeight="1">
      <c r="A7" s="159"/>
      <c r="B7" s="159"/>
      <c r="C7" s="159"/>
      <c r="D7" s="160" t="s">
        <v>66</v>
      </c>
      <c r="E7" s="159" t="s">
        <v>67</v>
      </c>
      <c r="F7" s="159"/>
      <c r="G7" s="159"/>
      <c r="H7" s="159"/>
      <c r="I7" s="159"/>
      <c r="J7" s="159"/>
      <c r="K7" s="159"/>
    </row>
    <row r="8" spans="1:11" s="26" customFormat="1" ht="67.900000000000006" customHeight="1">
      <c r="A8" s="159"/>
      <c r="B8" s="159"/>
      <c r="C8" s="159"/>
      <c r="D8" s="160"/>
      <c r="E8" s="159" t="s">
        <v>68</v>
      </c>
      <c r="F8" s="159" t="s">
        <v>69</v>
      </c>
      <c r="G8" s="159" t="s">
        <v>70</v>
      </c>
      <c r="H8" s="159" t="s">
        <v>71</v>
      </c>
      <c r="I8" s="159" t="s">
        <v>72</v>
      </c>
      <c r="J8" s="159" t="s">
        <v>73</v>
      </c>
      <c r="K8" s="159"/>
    </row>
    <row r="9" spans="1:11" s="26" customFormat="1" ht="88.5" customHeight="1">
      <c r="A9" s="159"/>
      <c r="B9" s="159"/>
      <c r="C9" s="159"/>
      <c r="D9" s="160"/>
      <c r="E9" s="159"/>
      <c r="F9" s="159"/>
      <c r="G9" s="159"/>
      <c r="H9" s="159"/>
      <c r="I9" s="159"/>
      <c r="J9" s="25" t="s">
        <v>66</v>
      </c>
      <c r="K9" s="25" t="s">
        <v>74</v>
      </c>
    </row>
    <row r="10" spans="1:11" s="26" customFormat="1" ht="12" customHeight="1">
      <c r="A10" s="116">
        <v>1</v>
      </c>
      <c r="B10" s="116">
        <v>2</v>
      </c>
      <c r="C10" s="116">
        <v>3</v>
      </c>
      <c r="D10" s="66">
        <v>4</v>
      </c>
      <c r="E10" s="25">
        <v>5</v>
      </c>
      <c r="F10" s="25" t="s">
        <v>75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</row>
    <row r="11" spans="1:11" s="26" customFormat="1" ht="12.75">
      <c r="A11" s="27" t="s">
        <v>76</v>
      </c>
      <c r="B11" s="28">
        <v>100</v>
      </c>
      <c r="C11" s="28"/>
      <c r="D11" s="69">
        <f t="shared" ref="D11:D42" si="0">SUM(E11:K11)</f>
        <v>648092418.29999995</v>
      </c>
      <c r="E11" s="69">
        <f>SUM(E12:E19)</f>
        <v>548530</v>
      </c>
      <c r="F11" s="69">
        <f>SUM(F12:F19)</f>
        <v>0</v>
      </c>
      <c r="G11" s="69">
        <f>SUM(G12:G19)</f>
        <v>2116170</v>
      </c>
      <c r="H11" s="69">
        <f t="shared" ref="H11:K11" si="1">SUM(H12:H19)</f>
        <v>0</v>
      </c>
      <c r="I11" s="69">
        <f t="shared" si="1"/>
        <v>590427718.29999995</v>
      </c>
      <c r="J11" s="69">
        <f t="shared" si="1"/>
        <v>55000000</v>
      </c>
      <c r="K11" s="70">
        <f t="shared" si="1"/>
        <v>0</v>
      </c>
    </row>
    <row r="12" spans="1:11" s="26" customFormat="1" ht="12.75">
      <c r="A12" s="27" t="s">
        <v>77</v>
      </c>
      <c r="B12" s="28">
        <v>110</v>
      </c>
      <c r="C12" s="28">
        <v>120</v>
      </c>
      <c r="D12" s="65">
        <f t="shared" si="0"/>
        <v>1500000</v>
      </c>
      <c r="E12" s="65"/>
      <c r="F12" s="65"/>
      <c r="G12" s="65"/>
      <c r="H12" s="65"/>
      <c r="I12" s="65"/>
      <c r="J12" s="65">
        <v>1500000</v>
      </c>
      <c r="K12" s="29"/>
    </row>
    <row r="13" spans="1:11" s="26" customFormat="1" ht="25.5">
      <c r="A13" s="27" t="s">
        <v>78</v>
      </c>
      <c r="B13" s="28">
        <v>120</v>
      </c>
      <c r="C13" s="28">
        <v>130</v>
      </c>
      <c r="D13" s="65">
        <f t="shared" si="0"/>
        <v>644456994.29999995</v>
      </c>
      <c r="E13" s="65">
        <v>548530</v>
      </c>
      <c r="F13" s="65"/>
      <c r="G13" s="65"/>
      <c r="H13" s="65"/>
      <c r="I13" s="65">
        <v>590427718.29999995</v>
      </c>
      <c r="J13" s="65">
        <v>53480746</v>
      </c>
      <c r="K13" s="65"/>
    </row>
    <row r="14" spans="1:11" s="26" customFormat="1" ht="12.75">
      <c r="A14" s="27" t="s">
        <v>79</v>
      </c>
      <c r="B14" s="28">
        <v>130</v>
      </c>
      <c r="C14" s="28">
        <v>140</v>
      </c>
      <c r="D14" s="65">
        <f t="shared" si="0"/>
        <v>0</v>
      </c>
      <c r="E14" s="65"/>
      <c r="F14" s="65"/>
      <c r="G14" s="65"/>
      <c r="H14" s="65"/>
      <c r="I14" s="65"/>
      <c r="J14" s="65"/>
      <c r="K14" s="65"/>
    </row>
    <row r="15" spans="1:11" s="26" customFormat="1" ht="12.75">
      <c r="A15" s="27" t="s">
        <v>80</v>
      </c>
      <c r="B15" s="28">
        <v>140</v>
      </c>
      <c r="C15" s="28">
        <v>180</v>
      </c>
      <c r="D15" s="65">
        <f t="shared" si="0"/>
        <v>2116170</v>
      </c>
      <c r="E15" s="65"/>
      <c r="F15" s="65"/>
      <c r="G15" s="65">
        <f>996170+1120000</f>
        <v>2116170</v>
      </c>
      <c r="H15" s="65"/>
      <c r="I15" s="65"/>
      <c r="J15" s="65"/>
      <c r="K15" s="65"/>
    </row>
    <row r="16" spans="1:11" s="26" customFormat="1" ht="25.5">
      <c r="A16" s="27" t="s">
        <v>81</v>
      </c>
      <c r="B16" s="28">
        <v>151</v>
      </c>
      <c r="C16" s="28">
        <v>410</v>
      </c>
      <c r="D16" s="65">
        <f t="shared" si="0"/>
        <v>0</v>
      </c>
      <c r="E16" s="65"/>
      <c r="F16" s="65"/>
      <c r="G16" s="65"/>
      <c r="H16" s="65"/>
      <c r="I16" s="65"/>
      <c r="J16" s="65"/>
      <c r="K16" s="65"/>
    </row>
    <row r="17" spans="1:13" s="26" customFormat="1" ht="25.5">
      <c r="A17" s="27" t="s">
        <v>82</v>
      </c>
      <c r="B17" s="28">
        <v>152</v>
      </c>
      <c r="C17" s="28">
        <v>420</v>
      </c>
      <c r="D17" s="65">
        <f t="shared" si="0"/>
        <v>0</v>
      </c>
      <c r="E17" s="65"/>
      <c r="F17" s="65"/>
      <c r="G17" s="65"/>
      <c r="H17" s="65"/>
      <c r="I17" s="65"/>
      <c r="J17" s="65"/>
      <c r="K17" s="65"/>
      <c r="M17" s="138"/>
    </row>
    <row r="18" spans="1:13" s="26" customFormat="1" ht="25.5">
      <c r="A18" s="27" t="s">
        <v>83</v>
      </c>
      <c r="B18" s="28">
        <v>153</v>
      </c>
      <c r="C18" s="28">
        <v>430</v>
      </c>
      <c r="D18" s="65">
        <f t="shared" si="0"/>
        <v>0</v>
      </c>
      <c r="E18" s="65"/>
      <c r="F18" s="65"/>
      <c r="G18" s="65"/>
      <c r="H18" s="65"/>
      <c r="I18" s="65"/>
      <c r="J18" s="65"/>
      <c r="K18" s="65"/>
      <c r="L18" s="121">
        <f>I11-I20</f>
        <v>0</v>
      </c>
    </row>
    <row r="19" spans="1:13" s="26" customFormat="1" ht="25.5">
      <c r="A19" s="27" t="s">
        <v>84</v>
      </c>
      <c r="B19" s="28">
        <v>154</v>
      </c>
      <c r="C19" s="28">
        <v>440</v>
      </c>
      <c r="D19" s="65">
        <f t="shared" si="0"/>
        <v>19254</v>
      </c>
      <c r="E19" s="65"/>
      <c r="F19" s="65"/>
      <c r="G19" s="65"/>
      <c r="H19" s="65"/>
      <c r="I19" s="65"/>
      <c r="J19" s="65">
        <v>19254</v>
      </c>
      <c r="K19" s="65"/>
      <c r="L19" s="120"/>
    </row>
    <row r="20" spans="1:13" s="26" customFormat="1" ht="25.5" customHeight="1">
      <c r="A20" s="27" t="s">
        <v>85</v>
      </c>
      <c r="B20" s="28">
        <v>200</v>
      </c>
      <c r="C20" s="28"/>
      <c r="D20" s="69">
        <f>SUM(E20:K20)</f>
        <v>652335081.06939995</v>
      </c>
      <c r="E20" s="69">
        <f t="shared" ref="E20:K20" si="2">SUM(E21:E39)</f>
        <v>548530</v>
      </c>
      <c r="F20" s="69">
        <f t="shared" si="2"/>
        <v>0</v>
      </c>
      <c r="G20" s="69">
        <f>SUM(G21:G39)</f>
        <v>6358832.7693999996</v>
      </c>
      <c r="H20" s="69">
        <f t="shared" si="2"/>
        <v>0</v>
      </c>
      <c r="I20" s="69">
        <f>SUM(I21:I39)</f>
        <v>590427718.29999995</v>
      </c>
      <c r="J20" s="69">
        <f t="shared" si="2"/>
        <v>55000000</v>
      </c>
      <c r="K20" s="69">
        <f t="shared" si="2"/>
        <v>0</v>
      </c>
      <c r="L20" s="126"/>
    </row>
    <row r="21" spans="1:13" s="26" customFormat="1" ht="12.75">
      <c r="A21" s="27" t="s">
        <v>86</v>
      </c>
      <c r="B21" s="28">
        <v>211</v>
      </c>
      <c r="C21" s="28">
        <v>111</v>
      </c>
      <c r="D21" s="65">
        <f>SUM(E21:K21)</f>
        <v>256437241.69999999</v>
      </c>
      <c r="E21" s="65">
        <f>раздел3_3!D9</f>
        <v>333517</v>
      </c>
      <c r="F21" s="65"/>
      <c r="G21" s="65">
        <f>раздел3_3!E9</f>
        <v>344744.7</v>
      </c>
      <c r="H21" s="65">
        <f>раздел3_3!F9</f>
        <v>0</v>
      </c>
      <c r="I21" s="65">
        <f>раздел3_3!G9</f>
        <v>247238980</v>
      </c>
      <c r="J21" s="65">
        <f>раздел3_3!H9</f>
        <v>8520000</v>
      </c>
      <c r="K21" s="29"/>
      <c r="L21" s="121"/>
    </row>
    <row r="22" spans="1:13" s="26" customFormat="1" ht="25.5">
      <c r="A22" s="27" t="s">
        <v>87</v>
      </c>
      <c r="B22" s="28">
        <v>212</v>
      </c>
      <c r="C22" s="28">
        <v>112</v>
      </c>
      <c r="D22" s="65">
        <f t="shared" si="0"/>
        <v>550000</v>
      </c>
      <c r="E22" s="65">
        <f>раздел3_3!D10</f>
        <v>0</v>
      </c>
      <c r="F22" s="65"/>
      <c r="G22" s="65">
        <f>раздел3_3!E10</f>
        <v>0</v>
      </c>
      <c r="H22" s="65">
        <f>раздел3_3!F10</f>
        <v>0</v>
      </c>
      <c r="I22" s="65">
        <f>раздел3_3!G10</f>
        <v>250000</v>
      </c>
      <c r="J22" s="65">
        <f>раздел3_3!H10</f>
        <v>300000</v>
      </c>
      <c r="K22" s="29"/>
      <c r="L22" s="126"/>
      <c r="M22" s="120"/>
    </row>
    <row r="23" spans="1:13" s="26" customFormat="1" ht="63.75">
      <c r="A23" s="27" t="s">
        <v>88</v>
      </c>
      <c r="B23" s="28">
        <v>213</v>
      </c>
      <c r="C23" s="28">
        <v>113</v>
      </c>
      <c r="D23" s="65">
        <f t="shared" si="0"/>
        <v>0</v>
      </c>
      <c r="E23" s="29"/>
      <c r="F23" s="29"/>
      <c r="G23" s="29"/>
      <c r="H23" s="29"/>
      <c r="I23" s="29"/>
      <c r="J23" s="29"/>
      <c r="K23" s="29"/>
      <c r="L23" s="127"/>
      <c r="M23" s="120"/>
    </row>
    <row r="24" spans="1:13" s="26" customFormat="1" ht="63.75" customHeight="1">
      <c r="A24" s="27" t="s">
        <v>89</v>
      </c>
      <c r="B24" s="28">
        <v>214</v>
      </c>
      <c r="C24" s="28">
        <v>119</v>
      </c>
      <c r="D24" s="65">
        <f t="shared" si="0"/>
        <v>77444047.899399996</v>
      </c>
      <c r="E24" s="65">
        <f>раздел3_3!D11</f>
        <v>100723</v>
      </c>
      <c r="F24" s="65"/>
      <c r="G24" s="65">
        <f>раздел3_3!E11</f>
        <v>104112.89939999999</v>
      </c>
      <c r="H24" s="65">
        <f>раздел3_3!F11</f>
        <v>0</v>
      </c>
      <c r="I24" s="65">
        <f>раздел3_3!G11</f>
        <v>74666172</v>
      </c>
      <c r="J24" s="65">
        <f>раздел3_3!H11-K24</f>
        <v>2573040</v>
      </c>
      <c r="K24" s="65"/>
      <c r="L24" s="120"/>
      <c r="M24" s="120"/>
    </row>
    <row r="25" spans="1:13" s="26" customFormat="1" ht="38.25">
      <c r="A25" s="27" t="s">
        <v>90</v>
      </c>
      <c r="B25" s="28">
        <v>221</v>
      </c>
      <c r="C25" s="28">
        <v>243</v>
      </c>
      <c r="D25" s="65">
        <f t="shared" si="0"/>
        <v>4242662.7699999996</v>
      </c>
      <c r="E25" s="65"/>
      <c r="F25" s="65"/>
      <c r="G25" s="65">
        <v>4242662.7699999996</v>
      </c>
      <c r="H25" s="65">
        <f>раздел3_3!F12+раздел3_3!F13+раздел3_3!F14+раздел3_3!F16+раздел3_3!F17+раздел3_3!F32+раздел3_3!F35+раздел3_3!F36+раздел3_3!F37</f>
        <v>0</v>
      </c>
      <c r="I25" s="65"/>
      <c r="J25" s="65"/>
      <c r="K25" s="65"/>
      <c r="L25" s="120"/>
      <c r="M25" s="120"/>
    </row>
    <row r="26" spans="1:13" s="26" customFormat="1" ht="25.5">
      <c r="A26" s="27" t="s">
        <v>457</v>
      </c>
      <c r="B26" s="28">
        <v>222</v>
      </c>
      <c r="C26" s="28">
        <v>244</v>
      </c>
      <c r="D26" s="65">
        <f t="shared" si="0"/>
        <v>302048128.69999993</v>
      </c>
      <c r="E26" s="65">
        <f>раздел3_3!D12+раздел3_3!D13+раздел3_3!D14+раздел3_3!D16+раздел3_3!D17+раздел3_3!D32+раздел3_3!D35+раздел3_3!D36+раздел3_3!D37</f>
        <v>114290</v>
      </c>
      <c r="F26" s="65"/>
      <c r="G26" s="65">
        <f>раздел3_3!E12+раздел3_3!E13+раздел3_3!E14+раздел3_3!E15+раздел3_3!E16+раздел3_3!E17+раздел3_3!E32+раздел3_3!E35+раздел3_3!E36+раздел3_3!E37-G25</f>
        <v>1667312.4000000004</v>
      </c>
      <c r="H26" s="65"/>
      <c r="I26" s="65">
        <f>раздел3_3!G12+раздел3_3!G13+раздел3_3!G14+раздел3_3!G16+раздел3_3!G17+раздел3_3!G32+раздел3_3!G35+раздел3_3!G36+раздел3_3!G37</f>
        <v>257959566.29999995</v>
      </c>
      <c r="J26" s="65">
        <f>раздел3_3!H12+раздел3_3!H13+раздел3_3!H14+раздел3_3!H16+раздел3_3!H17+раздел3_3!H32+раздел3_3!H35+раздел3_3!H36+раздел3_3!H37</f>
        <v>42306960</v>
      </c>
      <c r="K26" s="65"/>
      <c r="L26" s="121">
        <f>I26-раздел3_3!G11-раздел3_3!G12-раздел3_3!G13-раздел3_3!G14-раздел3_3!G16-раздел3_3!G17-раздел3_3!G32-раздел3_3!G35-раздел3_3!G36-раздел3_3!G37</f>
        <v>-74666172</v>
      </c>
      <c r="M26" s="121">
        <f>D25+D26</f>
        <v>306290791.46999991</v>
      </c>
    </row>
    <row r="27" spans="1:13" s="26" customFormat="1" ht="38.25">
      <c r="A27" s="27" t="s">
        <v>91</v>
      </c>
      <c r="B27" s="28">
        <v>231</v>
      </c>
      <c r="C27" s="28">
        <v>321</v>
      </c>
      <c r="D27" s="65">
        <f t="shared" si="0"/>
        <v>0</v>
      </c>
      <c r="E27" s="65"/>
      <c r="F27" s="65"/>
      <c r="G27" s="65"/>
      <c r="H27" s="65"/>
      <c r="I27" s="65"/>
      <c r="J27" s="65"/>
      <c r="K27" s="65"/>
      <c r="L27" s="120"/>
      <c r="M27" s="120"/>
    </row>
    <row r="28" spans="1:13" s="26" customFormat="1" ht="25.5">
      <c r="A28" s="27" t="s">
        <v>92</v>
      </c>
      <c r="B28" s="28">
        <v>232</v>
      </c>
      <c r="C28" s="28">
        <v>322</v>
      </c>
      <c r="D28" s="65">
        <f t="shared" si="0"/>
        <v>0</v>
      </c>
      <c r="E28" s="65"/>
      <c r="F28" s="65"/>
      <c r="G28" s="65"/>
      <c r="H28" s="65"/>
      <c r="I28" s="65"/>
      <c r="J28" s="65"/>
      <c r="K28" s="65"/>
      <c r="L28" s="120"/>
      <c r="M28" s="120"/>
    </row>
    <row r="29" spans="1:13" s="26" customFormat="1" ht="38.25">
      <c r="A29" s="27" t="s">
        <v>93</v>
      </c>
      <c r="B29" s="28">
        <v>233</v>
      </c>
      <c r="C29" s="28">
        <v>323</v>
      </c>
      <c r="D29" s="65">
        <f t="shared" si="0"/>
        <v>0</v>
      </c>
      <c r="E29" s="65"/>
      <c r="F29" s="65"/>
      <c r="G29" s="65"/>
      <c r="H29" s="65"/>
      <c r="I29" s="65"/>
      <c r="J29" s="65"/>
      <c r="K29" s="65"/>
      <c r="L29" s="120"/>
      <c r="M29" s="120"/>
    </row>
    <row r="30" spans="1:13" s="26" customFormat="1" ht="12.75">
      <c r="A30" s="27" t="s">
        <v>94</v>
      </c>
      <c r="B30" s="28">
        <v>234</v>
      </c>
      <c r="C30" s="28">
        <v>340</v>
      </c>
      <c r="D30" s="65">
        <f t="shared" si="0"/>
        <v>72000</v>
      </c>
      <c r="E30" s="65"/>
      <c r="F30" s="65"/>
      <c r="G30" s="65"/>
      <c r="H30" s="65"/>
      <c r="I30" s="65"/>
      <c r="J30" s="65">
        <v>72000</v>
      </c>
      <c r="K30" s="65"/>
      <c r="L30" s="120"/>
      <c r="M30" s="120"/>
    </row>
    <row r="31" spans="1:13" s="26" customFormat="1" ht="12.75">
      <c r="A31" s="27" t="s">
        <v>95</v>
      </c>
      <c r="B31" s="28">
        <v>235</v>
      </c>
      <c r="C31" s="28">
        <v>350</v>
      </c>
      <c r="D31" s="65">
        <f t="shared" si="0"/>
        <v>0</v>
      </c>
      <c r="E31" s="65">
        <f>раздел3_3!D28</f>
        <v>0</v>
      </c>
      <c r="F31" s="65">
        <f>раздел3_3!E28</f>
        <v>0</v>
      </c>
      <c r="G31" s="65">
        <f>раздел3_3!E28</f>
        <v>0</v>
      </c>
      <c r="H31" s="65">
        <f>раздел3_3!F28</f>
        <v>0</v>
      </c>
      <c r="I31" s="65">
        <f>раздел3_3!G28</f>
        <v>0</v>
      </c>
      <c r="J31" s="65"/>
      <c r="K31" s="65">
        <f>раздел3_3!J28</f>
        <v>0</v>
      </c>
      <c r="L31" s="120"/>
      <c r="M31" s="120"/>
    </row>
    <row r="32" spans="1:13" s="26" customFormat="1" ht="12.75">
      <c r="A32" s="27" t="s">
        <v>96</v>
      </c>
      <c r="B32" s="28">
        <v>236</v>
      </c>
      <c r="C32" s="28">
        <v>360</v>
      </c>
      <c r="D32" s="65">
        <f t="shared" si="0"/>
        <v>0</v>
      </c>
      <c r="E32" s="29"/>
      <c r="F32" s="29"/>
      <c r="G32" s="29"/>
      <c r="H32" s="29"/>
      <c r="I32" s="29"/>
      <c r="J32" s="29"/>
      <c r="K32" s="29"/>
      <c r="L32" s="120"/>
      <c r="M32" s="120"/>
    </row>
    <row r="33" spans="1:13" s="26" customFormat="1" ht="38.25">
      <c r="A33" s="27" t="s">
        <v>97</v>
      </c>
      <c r="B33" s="28">
        <v>241</v>
      </c>
      <c r="C33" s="28">
        <v>406</v>
      </c>
      <c r="D33" s="65">
        <f t="shared" si="0"/>
        <v>0</v>
      </c>
      <c r="E33" s="29"/>
      <c r="F33" s="29"/>
      <c r="G33" s="29"/>
      <c r="H33" s="29"/>
      <c r="I33" s="29"/>
      <c r="J33" s="29"/>
      <c r="K33" s="29"/>
      <c r="L33" s="120"/>
      <c r="M33" s="120"/>
    </row>
    <row r="34" spans="1:13" s="26" customFormat="1" ht="51">
      <c r="A34" s="27" t="s">
        <v>98</v>
      </c>
      <c r="B34" s="28">
        <v>242</v>
      </c>
      <c r="C34" s="28">
        <v>407</v>
      </c>
      <c r="D34" s="65">
        <f t="shared" si="0"/>
        <v>0</v>
      </c>
      <c r="E34" s="29"/>
      <c r="F34" s="29"/>
      <c r="G34" s="29"/>
      <c r="H34" s="29"/>
      <c r="I34" s="29"/>
      <c r="J34" s="29"/>
      <c r="K34" s="29"/>
      <c r="L34" s="120"/>
      <c r="M34" s="120"/>
    </row>
    <row r="35" spans="1:13" s="26" customFormat="1" ht="51">
      <c r="A35" s="27" t="s">
        <v>99</v>
      </c>
      <c r="B35" s="28">
        <v>251</v>
      </c>
      <c r="C35" s="28">
        <v>831</v>
      </c>
      <c r="D35" s="65">
        <f t="shared" si="0"/>
        <v>0</v>
      </c>
      <c r="E35" s="29"/>
      <c r="F35" s="29"/>
      <c r="G35" s="29"/>
      <c r="H35" s="29"/>
      <c r="I35" s="29"/>
      <c r="J35" s="29"/>
      <c r="K35" s="29"/>
      <c r="L35" s="120"/>
      <c r="M35" s="120"/>
    </row>
    <row r="36" spans="1:13" s="26" customFormat="1" ht="25.5">
      <c r="A36" s="27" t="s">
        <v>100</v>
      </c>
      <c r="B36" s="28">
        <v>252</v>
      </c>
      <c r="C36" s="28">
        <v>851</v>
      </c>
      <c r="D36" s="65">
        <f>SUM(E36:K36)</f>
        <v>10953000</v>
      </c>
      <c r="E36" s="29"/>
      <c r="F36" s="29"/>
      <c r="G36" s="29"/>
      <c r="H36" s="29"/>
      <c r="I36" s="64">
        <f>раздел3_3!G29+раздел3_3!G30</f>
        <v>9953000</v>
      </c>
      <c r="J36" s="64">
        <f>раздел3_3!H29+раздел3_3!H30</f>
        <v>1000000</v>
      </c>
      <c r="K36" s="29"/>
      <c r="L36" s="121">
        <f>I36+I37+I38-раздел3_3!G29-раздел3_3!G30-раздел3_3!G31</f>
        <v>0</v>
      </c>
      <c r="M36" s="120"/>
    </row>
    <row r="37" spans="1:13" s="26" customFormat="1" ht="12.75">
      <c r="A37" s="27" t="s">
        <v>101</v>
      </c>
      <c r="B37" s="28">
        <v>253</v>
      </c>
      <c r="C37" s="28">
        <v>852</v>
      </c>
      <c r="D37" s="65">
        <f t="shared" si="0"/>
        <v>238000</v>
      </c>
      <c r="E37" s="65">
        <f>раздел3_3!D29+раздел3_3!D30</f>
        <v>0</v>
      </c>
      <c r="F37" s="29"/>
      <c r="G37" s="65">
        <f>раздел3_3!E29+раздел3_3!E30</f>
        <v>0</v>
      </c>
      <c r="H37" s="65">
        <f>раздел3_3!F29+раздел3_3!F30</f>
        <v>0</v>
      </c>
      <c r="I37" s="65">
        <f>раздел3_3!G31-раздел3_1!I38</f>
        <v>160000</v>
      </c>
      <c r="J37" s="65">
        <f>раздел3_3!H31-раздел3_1!J38</f>
        <v>78000</v>
      </c>
      <c r="K37" s="29"/>
      <c r="L37" s="120"/>
      <c r="M37" s="120"/>
    </row>
    <row r="38" spans="1:13" s="26" customFormat="1" ht="12.75">
      <c r="A38" s="27" t="s">
        <v>102</v>
      </c>
      <c r="B38" s="28">
        <v>254</v>
      </c>
      <c r="C38" s="28">
        <v>853</v>
      </c>
      <c r="D38" s="65">
        <f t="shared" si="0"/>
        <v>350000</v>
      </c>
      <c r="E38" s="65">
        <f>раздел3_3!D31-E39</f>
        <v>0</v>
      </c>
      <c r="F38" s="29"/>
      <c r="G38" s="65">
        <f>раздел3_3!E31-раздел3_1!G39</f>
        <v>0</v>
      </c>
      <c r="H38" s="65">
        <f>раздел3_3!F31-раздел3_1!H39</f>
        <v>0</v>
      </c>
      <c r="I38" s="65">
        <v>200000</v>
      </c>
      <c r="J38" s="65">
        <v>150000</v>
      </c>
      <c r="K38" s="29"/>
      <c r="L38" s="120"/>
      <c r="M38" s="120"/>
    </row>
    <row r="39" spans="1:13" s="26" customFormat="1" ht="12.75">
      <c r="A39" s="27" t="s">
        <v>103</v>
      </c>
      <c r="B39" s="28">
        <v>300</v>
      </c>
      <c r="C39" s="28"/>
      <c r="D39" s="65">
        <f t="shared" si="0"/>
        <v>0</v>
      </c>
      <c r="E39" s="29"/>
      <c r="F39" s="29"/>
      <c r="G39" s="64"/>
      <c r="H39" s="64"/>
      <c r="I39" s="64"/>
      <c r="J39" s="64"/>
      <c r="K39" s="29"/>
      <c r="L39" s="120"/>
      <c r="M39" s="120"/>
    </row>
    <row r="40" spans="1:13" s="26" customFormat="1" ht="25.5">
      <c r="A40" s="27" t="s">
        <v>104</v>
      </c>
      <c r="B40" s="28">
        <v>310</v>
      </c>
      <c r="C40" s="28">
        <v>171</v>
      </c>
      <c r="D40" s="65">
        <f t="shared" si="0"/>
        <v>0</v>
      </c>
      <c r="E40" s="29">
        <f t="shared" ref="E40:K40" si="3">SUM(E41:E48)</f>
        <v>0</v>
      </c>
      <c r="F40" s="29">
        <f t="shared" si="3"/>
        <v>0</v>
      </c>
      <c r="G40" s="29">
        <f>SUM(G41:G48)</f>
        <v>0</v>
      </c>
      <c r="H40" s="29">
        <f t="shared" si="3"/>
        <v>0</v>
      </c>
      <c r="I40" s="29">
        <f t="shared" si="3"/>
        <v>0</v>
      </c>
      <c r="J40" s="29">
        <f t="shared" si="3"/>
        <v>0</v>
      </c>
      <c r="K40" s="29">
        <f t="shared" si="3"/>
        <v>0</v>
      </c>
      <c r="L40" s="120"/>
      <c r="M40" s="120"/>
    </row>
    <row r="41" spans="1:13" s="26" customFormat="1" ht="12.75">
      <c r="A41" s="27" t="s">
        <v>105</v>
      </c>
      <c r="B41" s="28">
        <v>321</v>
      </c>
      <c r="C41" s="28">
        <v>510</v>
      </c>
      <c r="D41" s="65">
        <f t="shared" si="0"/>
        <v>0</v>
      </c>
      <c r="E41" s="29"/>
      <c r="F41" s="29"/>
      <c r="G41" s="29"/>
      <c r="H41" s="29"/>
      <c r="I41" s="29"/>
      <c r="J41" s="29"/>
      <c r="K41" s="29"/>
      <c r="L41" s="120"/>
      <c r="M41" s="120"/>
    </row>
    <row r="42" spans="1:13" s="26" customFormat="1" ht="12.75">
      <c r="A42" s="27" t="s">
        <v>106</v>
      </c>
      <c r="B42" s="28">
        <v>322</v>
      </c>
      <c r="C42" s="28">
        <v>540</v>
      </c>
      <c r="D42" s="65">
        <f t="shared" si="0"/>
        <v>0</v>
      </c>
      <c r="E42" s="29"/>
      <c r="F42" s="29"/>
      <c r="G42" s="29"/>
      <c r="H42" s="29"/>
      <c r="I42" s="29"/>
      <c r="J42" s="29"/>
      <c r="K42" s="29"/>
    </row>
    <row r="43" spans="1:13" s="26" customFormat="1" ht="25.5">
      <c r="A43" s="27" t="s">
        <v>107</v>
      </c>
      <c r="B43" s="28">
        <v>323</v>
      </c>
      <c r="C43" s="28">
        <v>550</v>
      </c>
      <c r="D43" s="65">
        <f t="shared" ref="D43:D58" si="4">SUM(E43:K43)</f>
        <v>0</v>
      </c>
      <c r="E43" s="29"/>
      <c r="F43" s="29"/>
      <c r="G43" s="29"/>
      <c r="H43" s="29"/>
      <c r="I43" s="29"/>
      <c r="J43" s="29"/>
      <c r="K43" s="29"/>
    </row>
    <row r="44" spans="1:13" s="26" customFormat="1" ht="25.5">
      <c r="A44" s="27" t="s">
        <v>108</v>
      </c>
      <c r="B44" s="28">
        <v>324</v>
      </c>
      <c r="C44" s="28">
        <v>560</v>
      </c>
      <c r="D44" s="65">
        <f t="shared" si="4"/>
        <v>0</v>
      </c>
      <c r="E44" s="29"/>
      <c r="F44" s="29"/>
      <c r="G44" s="29"/>
      <c r="H44" s="29"/>
      <c r="I44" s="29"/>
      <c r="J44" s="29"/>
      <c r="K44" s="29"/>
    </row>
    <row r="45" spans="1:13" s="26" customFormat="1" ht="25.5">
      <c r="A45" s="27" t="s">
        <v>109</v>
      </c>
      <c r="B45" s="28">
        <v>331</v>
      </c>
      <c r="C45" s="28">
        <v>710</v>
      </c>
      <c r="D45" s="65">
        <f t="shared" si="4"/>
        <v>0</v>
      </c>
      <c r="E45" s="29"/>
      <c r="F45" s="29"/>
      <c r="G45" s="29"/>
      <c r="H45" s="29"/>
      <c r="I45" s="29"/>
      <c r="J45" s="29"/>
      <c r="K45" s="29"/>
    </row>
    <row r="46" spans="1:13" s="26" customFormat="1" ht="25.5">
      <c r="A46" s="27" t="s">
        <v>110</v>
      </c>
      <c r="B46" s="28">
        <v>332</v>
      </c>
      <c r="C46" s="28">
        <v>720</v>
      </c>
      <c r="D46" s="65">
        <f t="shared" si="4"/>
        <v>0</v>
      </c>
      <c r="E46" s="29"/>
      <c r="F46" s="29"/>
      <c r="G46" s="29"/>
      <c r="H46" s="29"/>
      <c r="I46" s="29"/>
      <c r="J46" s="29"/>
      <c r="K46" s="29"/>
    </row>
    <row r="47" spans="1:13" s="26" customFormat="1" ht="25.5">
      <c r="A47" s="27" t="s">
        <v>111</v>
      </c>
      <c r="B47" s="28">
        <v>333</v>
      </c>
      <c r="C47" s="28">
        <v>730</v>
      </c>
      <c r="D47" s="65">
        <f t="shared" si="4"/>
        <v>0</v>
      </c>
      <c r="E47" s="29"/>
      <c r="F47" s="29"/>
      <c r="G47" s="29"/>
      <c r="H47" s="29"/>
      <c r="I47" s="29"/>
      <c r="J47" s="29"/>
      <c r="K47" s="29"/>
    </row>
    <row r="48" spans="1:13" s="26" customFormat="1" ht="12.75">
      <c r="A48" s="27" t="s">
        <v>112</v>
      </c>
      <c r="B48" s="28">
        <v>400</v>
      </c>
      <c r="C48" s="28"/>
      <c r="D48" s="65">
        <f t="shared" si="4"/>
        <v>0</v>
      </c>
      <c r="E48" s="29"/>
      <c r="F48" s="29"/>
      <c r="G48" s="29"/>
      <c r="H48" s="29"/>
      <c r="I48" s="29"/>
      <c r="J48" s="29"/>
      <c r="K48" s="29"/>
    </row>
    <row r="49" spans="1:11" s="26" customFormat="1" ht="25.5">
      <c r="A49" s="27" t="s">
        <v>104</v>
      </c>
      <c r="B49" s="28">
        <v>410</v>
      </c>
      <c r="C49" s="28">
        <v>171</v>
      </c>
      <c r="D49" s="65">
        <f t="shared" si="4"/>
        <v>0</v>
      </c>
      <c r="E49" s="29"/>
      <c r="F49" s="29"/>
      <c r="G49" s="29"/>
      <c r="H49" s="29"/>
      <c r="I49" s="29"/>
      <c r="J49" s="29"/>
      <c r="K49" s="29"/>
    </row>
    <row r="50" spans="1:11" s="26" customFormat="1" ht="12.75">
      <c r="A50" s="27" t="s">
        <v>113</v>
      </c>
      <c r="B50" s="28">
        <v>421</v>
      </c>
      <c r="C50" s="28">
        <v>610</v>
      </c>
      <c r="D50" s="65">
        <f t="shared" si="4"/>
        <v>0</v>
      </c>
      <c r="E50" s="29"/>
      <c r="F50" s="29"/>
      <c r="G50" s="29"/>
      <c r="H50" s="29"/>
      <c r="I50" s="29"/>
      <c r="J50" s="29"/>
      <c r="K50" s="29"/>
    </row>
    <row r="51" spans="1:11" s="26" customFormat="1" ht="38.25">
      <c r="A51" s="27" t="s">
        <v>114</v>
      </c>
      <c r="B51" s="28">
        <v>422</v>
      </c>
      <c r="C51" s="28">
        <v>620</v>
      </c>
      <c r="D51" s="65">
        <f t="shared" si="4"/>
        <v>0</v>
      </c>
      <c r="E51" s="29"/>
      <c r="F51" s="29"/>
      <c r="G51" s="29"/>
      <c r="H51" s="29"/>
      <c r="I51" s="29"/>
      <c r="J51" s="29"/>
      <c r="K51" s="29"/>
    </row>
    <row r="52" spans="1:11" s="26" customFormat="1" ht="25.5">
      <c r="A52" s="27" t="s">
        <v>115</v>
      </c>
      <c r="B52" s="28">
        <v>423</v>
      </c>
      <c r="C52" s="28">
        <v>650</v>
      </c>
      <c r="D52" s="65">
        <f t="shared" si="4"/>
        <v>0</v>
      </c>
      <c r="E52" s="29"/>
      <c r="F52" s="29"/>
      <c r="G52" s="29"/>
      <c r="H52" s="29"/>
      <c r="I52" s="29"/>
      <c r="J52" s="29"/>
      <c r="K52" s="29"/>
    </row>
    <row r="53" spans="1:11" s="26" customFormat="1" ht="25.5">
      <c r="A53" s="27" t="s">
        <v>116</v>
      </c>
      <c r="B53" s="28">
        <v>424</v>
      </c>
      <c r="C53" s="28">
        <v>660</v>
      </c>
      <c r="D53" s="65">
        <f t="shared" si="4"/>
        <v>0</v>
      </c>
      <c r="E53" s="29"/>
      <c r="F53" s="29"/>
      <c r="G53" s="29"/>
      <c r="H53" s="29"/>
      <c r="I53" s="29"/>
      <c r="J53" s="29"/>
      <c r="K53" s="29"/>
    </row>
    <row r="54" spans="1:11" s="26" customFormat="1" ht="25.5">
      <c r="A54" s="27" t="s">
        <v>117</v>
      </c>
      <c r="B54" s="28">
        <v>431</v>
      </c>
      <c r="C54" s="28">
        <v>810</v>
      </c>
      <c r="D54" s="65">
        <f t="shared" si="4"/>
        <v>0</v>
      </c>
      <c r="E54" s="29"/>
      <c r="F54" s="29"/>
      <c r="G54" s="29"/>
      <c r="H54" s="29"/>
      <c r="I54" s="29"/>
      <c r="J54" s="29"/>
      <c r="K54" s="29"/>
    </row>
    <row r="55" spans="1:11" s="26" customFormat="1" ht="25.5">
      <c r="A55" s="27" t="s">
        <v>118</v>
      </c>
      <c r="B55" s="28">
        <v>432</v>
      </c>
      <c r="C55" s="28">
        <v>820</v>
      </c>
      <c r="D55" s="65">
        <f t="shared" si="4"/>
        <v>0</v>
      </c>
      <c r="E55" s="29"/>
      <c r="F55" s="29"/>
      <c r="G55" s="29"/>
      <c r="H55" s="29"/>
      <c r="I55" s="29"/>
      <c r="J55" s="29"/>
      <c r="K55" s="29"/>
    </row>
    <row r="56" spans="1:11" s="26" customFormat="1" ht="25.5">
      <c r="A56" s="27" t="s">
        <v>119</v>
      </c>
      <c r="B56" s="28">
        <v>433</v>
      </c>
      <c r="C56" s="28">
        <v>830</v>
      </c>
      <c r="D56" s="65">
        <f t="shared" si="4"/>
        <v>0</v>
      </c>
      <c r="E56" s="29"/>
      <c r="F56" s="29"/>
      <c r="G56" s="29"/>
      <c r="H56" s="29"/>
      <c r="I56" s="29"/>
      <c r="J56" s="29"/>
      <c r="K56" s="29"/>
    </row>
    <row r="57" spans="1:11" s="26" customFormat="1" ht="12.75">
      <c r="A57" s="27" t="s">
        <v>120</v>
      </c>
      <c r="B57" s="28">
        <v>500</v>
      </c>
      <c r="C57" s="28"/>
      <c r="D57" s="65">
        <f t="shared" si="4"/>
        <v>4255193.74</v>
      </c>
      <c r="E57" s="29"/>
      <c r="F57" s="29"/>
      <c r="G57" s="29">
        <v>4255193.74</v>
      </c>
      <c r="H57" s="29"/>
      <c r="I57" s="29"/>
      <c r="J57" s="29"/>
      <c r="K57" s="29"/>
    </row>
    <row r="58" spans="1:11" s="26" customFormat="1" ht="12.75">
      <c r="A58" s="27" t="s">
        <v>121</v>
      </c>
      <c r="B58" s="28">
        <v>600</v>
      </c>
      <c r="C58" s="28"/>
      <c r="D58" s="65">
        <f t="shared" si="4"/>
        <v>0</v>
      </c>
      <c r="E58" s="29"/>
      <c r="F58" s="29"/>
      <c r="G58" s="29"/>
      <c r="H58" s="29"/>
      <c r="I58" s="29"/>
      <c r="J58" s="29"/>
      <c r="K58" s="29"/>
    </row>
    <row r="60" spans="1:11" ht="18.75">
      <c r="A60" s="156" t="s">
        <v>122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</row>
    <row r="61" spans="1:11" ht="18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s="26" customFormat="1" ht="12.95" customHeight="1">
      <c r="A62" s="159" t="s">
        <v>31</v>
      </c>
      <c r="B62" s="159" t="s">
        <v>63</v>
      </c>
      <c r="C62" s="159" t="s">
        <v>64</v>
      </c>
      <c r="D62" s="159" t="s">
        <v>65</v>
      </c>
      <c r="E62" s="159"/>
      <c r="F62" s="159"/>
      <c r="G62" s="159"/>
      <c r="H62" s="159"/>
      <c r="I62" s="159"/>
      <c r="J62" s="159"/>
      <c r="K62" s="159"/>
    </row>
    <row r="63" spans="1:11" s="26" customFormat="1" ht="12.95" customHeight="1">
      <c r="A63" s="159"/>
      <c r="B63" s="159"/>
      <c r="C63" s="159"/>
      <c r="D63" s="160" t="s">
        <v>66</v>
      </c>
      <c r="E63" s="159" t="s">
        <v>67</v>
      </c>
      <c r="F63" s="159"/>
      <c r="G63" s="159"/>
      <c r="H63" s="159"/>
      <c r="I63" s="159"/>
      <c r="J63" s="159"/>
      <c r="K63" s="159"/>
    </row>
    <row r="64" spans="1:11" s="26" customFormat="1" ht="67.900000000000006" customHeight="1">
      <c r="A64" s="159"/>
      <c r="B64" s="159"/>
      <c r="C64" s="159"/>
      <c r="D64" s="160"/>
      <c r="E64" s="159" t="s">
        <v>68</v>
      </c>
      <c r="F64" s="159" t="s">
        <v>69</v>
      </c>
      <c r="G64" s="159" t="s">
        <v>70</v>
      </c>
      <c r="H64" s="159" t="s">
        <v>71</v>
      </c>
      <c r="I64" s="159" t="s">
        <v>72</v>
      </c>
      <c r="J64" s="159" t="s">
        <v>73</v>
      </c>
      <c r="K64" s="159"/>
    </row>
    <row r="65" spans="1:11" s="26" customFormat="1" ht="88.5" customHeight="1">
      <c r="A65" s="159"/>
      <c r="B65" s="159"/>
      <c r="C65" s="159"/>
      <c r="D65" s="160"/>
      <c r="E65" s="159"/>
      <c r="F65" s="159"/>
      <c r="G65" s="159"/>
      <c r="H65" s="159"/>
      <c r="I65" s="159"/>
      <c r="J65" s="116" t="s">
        <v>66</v>
      </c>
      <c r="K65" s="116" t="s">
        <v>74</v>
      </c>
    </row>
    <row r="66" spans="1:11" s="26" customFormat="1" ht="12" customHeight="1">
      <c r="A66" s="116">
        <v>1</v>
      </c>
      <c r="B66" s="116">
        <v>2</v>
      </c>
      <c r="C66" s="116">
        <v>3</v>
      </c>
      <c r="D66" s="117">
        <v>4</v>
      </c>
      <c r="E66" s="116">
        <v>5</v>
      </c>
      <c r="F66" s="116" t="s">
        <v>75</v>
      </c>
      <c r="G66" s="116">
        <v>6</v>
      </c>
      <c r="H66" s="116">
        <v>7</v>
      </c>
      <c r="I66" s="116">
        <v>8</v>
      </c>
      <c r="J66" s="116">
        <v>9</v>
      </c>
      <c r="K66" s="116">
        <v>10</v>
      </c>
    </row>
    <row r="67" spans="1:11" s="26" customFormat="1" ht="12.75">
      <c r="A67" s="27" t="s">
        <v>76</v>
      </c>
      <c r="B67" s="28">
        <v>100</v>
      </c>
      <c r="C67" s="28"/>
      <c r="D67" s="69">
        <f>SUM(E67:K67)</f>
        <v>654044290</v>
      </c>
      <c r="E67" s="69">
        <f t="shared" ref="E67:H67" si="5">SUM(E68:E75)</f>
        <v>554240</v>
      </c>
      <c r="F67" s="69">
        <f t="shared" si="5"/>
        <v>0</v>
      </c>
      <c r="G67" s="69">
        <f t="shared" si="5"/>
        <v>848858</v>
      </c>
      <c r="H67" s="69">
        <f t="shared" si="5"/>
        <v>0</v>
      </c>
      <c r="I67" s="69">
        <f>SUM(I68:I75)</f>
        <v>597148152</v>
      </c>
      <c r="J67" s="69">
        <f>SUM(J68:J75)</f>
        <v>55493040</v>
      </c>
      <c r="K67" s="70">
        <v>0</v>
      </c>
    </row>
    <row r="68" spans="1:11" s="26" customFormat="1" ht="12.75">
      <c r="A68" s="27" t="s">
        <v>77</v>
      </c>
      <c r="B68" s="28">
        <v>110</v>
      </c>
      <c r="C68" s="28">
        <v>120</v>
      </c>
      <c r="D68" s="65">
        <f>SUM(E68:K68)</f>
        <v>1500000</v>
      </c>
      <c r="E68" s="65"/>
      <c r="F68" s="65"/>
      <c r="G68" s="65"/>
      <c r="H68" s="65"/>
      <c r="I68" s="65"/>
      <c r="J68" s="65">
        <v>1500000</v>
      </c>
      <c r="K68" s="29"/>
    </row>
    <row r="69" spans="1:11" s="26" customFormat="1" ht="25.5">
      <c r="A69" s="27" t="s">
        <v>78</v>
      </c>
      <c r="B69" s="28">
        <v>120</v>
      </c>
      <c r="C69" s="28">
        <v>130</v>
      </c>
      <c r="D69" s="65">
        <f>SUM(E69:K69)</f>
        <v>651695432</v>
      </c>
      <c r="E69" s="65">
        <v>554240</v>
      </c>
      <c r="F69" s="65"/>
      <c r="G69" s="65"/>
      <c r="H69" s="65"/>
      <c r="I69" s="65">
        <v>597148152</v>
      </c>
      <c r="J69" s="65">
        <f>J76-J68</f>
        <v>53993040</v>
      </c>
      <c r="K69" s="65"/>
    </row>
    <row r="70" spans="1:11" s="26" customFormat="1" ht="12.75">
      <c r="A70" s="27" t="s">
        <v>79</v>
      </c>
      <c r="B70" s="28">
        <v>130</v>
      </c>
      <c r="C70" s="28">
        <v>140</v>
      </c>
      <c r="D70" s="65">
        <f>SUM(E70:K70)</f>
        <v>0</v>
      </c>
      <c r="E70" s="65"/>
      <c r="F70" s="65"/>
      <c r="G70" s="65"/>
      <c r="H70" s="65"/>
      <c r="I70" s="65"/>
      <c r="J70" s="65"/>
      <c r="K70" s="65"/>
    </row>
    <row r="71" spans="1:11" s="26" customFormat="1" ht="12.75">
      <c r="A71" s="27" t="s">
        <v>80</v>
      </c>
      <c r="B71" s="28">
        <v>140</v>
      </c>
      <c r="C71" s="28">
        <v>180</v>
      </c>
      <c r="D71" s="65">
        <f t="shared" ref="D71:D114" si="6">SUM(E71:K71)</f>
        <v>848858</v>
      </c>
      <c r="E71" s="65"/>
      <c r="F71" s="65"/>
      <c r="G71" s="65">
        <v>848858</v>
      </c>
      <c r="H71" s="65"/>
      <c r="I71" s="65"/>
      <c r="J71" s="65"/>
      <c r="K71" s="65"/>
    </row>
    <row r="72" spans="1:11" s="26" customFormat="1" ht="25.5">
      <c r="A72" s="27" t="s">
        <v>81</v>
      </c>
      <c r="B72" s="28">
        <v>151</v>
      </c>
      <c r="C72" s="28">
        <v>410</v>
      </c>
      <c r="D72" s="65">
        <f t="shared" si="6"/>
        <v>0</v>
      </c>
      <c r="E72" s="65"/>
      <c r="F72" s="65"/>
      <c r="G72" s="65"/>
      <c r="H72" s="65"/>
      <c r="I72" s="65"/>
      <c r="J72" s="65"/>
      <c r="K72" s="65"/>
    </row>
    <row r="73" spans="1:11" s="26" customFormat="1" ht="25.5">
      <c r="A73" s="27" t="s">
        <v>82</v>
      </c>
      <c r="B73" s="28">
        <v>152</v>
      </c>
      <c r="C73" s="28">
        <v>420</v>
      </c>
      <c r="D73" s="65">
        <f t="shared" si="6"/>
        <v>0</v>
      </c>
      <c r="E73" s="65"/>
      <c r="F73" s="65"/>
      <c r="G73" s="65"/>
      <c r="H73" s="65"/>
      <c r="I73" s="65"/>
      <c r="J73" s="65"/>
      <c r="K73" s="65"/>
    </row>
    <row r="74" spans="1:11" s="26" customFormat="1" ht="25.5">
      <c r="A74" s="27" t="s">
        <v>83</v>
      </c>
      <c r="B74" s="28">
        <v>153</v>
      </c>
      <c r="C74" s="28">
        <v>430</v>
      </c>
      <c r="D74" s="65">
        <f t="shared" si="6"/>
        <v>0</v>
      </c>
      <c r="E74" s="65"/>
      <c r="F74" s="65"/>
      <c r="G74" s="65"/>
      <c r="H74" s="65"/>
      <c r="I74" s="65"/>
      <c r="J74" s="65"/>
      <c r="K74" s="65"/>
    </row>
    <row r="75" spans="1:11" s="26" customFormat="1" ht="25.5">
      <c r="A75" s="27" t="s">
        <v>84</v>
      </c>
      <c r="B75" s="28">
        <v>154</v>
      </c>
      <c r="C75" s="28">
        <v>440</v>
      </c>
      <c r="D75" s="65">
        <f t="shared" si="6"/>
        <v>0</v>
      </c>
      <c r="E75" s="65"/>
      <c r="F75" s="65"/>
      <c r="G75" s="65"/>
      <c r="H75" s="65"/>
      <c r="I75" s="65"/>
      <c r="J75" s="65"/>
      <c r="K75" s="65"/>
    </row>
    <row r="76" spans="1:11" s="26" customFormat="1" ht="25.5" customHeight="1">
      <c r="A76" s="27" t="s">
        <v>85</v>
      </c>
      <c r="B76" s="28">
        <v>200</v>
      </c>
      <c r="C76" s="28"/>
      <c r="D76" s="69">
        <f>SUM(E76:K76)</f>
        <v>653844290</v>
      </c>
      <c r="E76" s="69">
        <f>SUM(E77:E95)</f>
        <v>554240</v>
      </c>
      <c r="F76" s="69">
        <f t="shared" ref="F76:K76" si="7">SUM(F77:F95)</f>
        <v>0</v>
      </c>
      <c r="G76" s="69">
        <f>SUM(G77:G95)</f>
        <v>848858</v>
      </c>
      <c r="H76" s="69">
        <f t="shared" si="7"/>
        <v>0</v>
      </c>
      <c r="I76" s="69">
        <f>SUM(I77:I95)</f>
        <v>596948152</v>
      </c>
      <c r="J76" s="69">
        <f>SUM(J77:J95)</f>
        <v>55493040</v>
      </c>
      <c r="K76" s="69">
        <f t="shared" si="7"/>
        <v>0</v>
      </c>
    </row>
    <row r="77" spans="1:11" s="26" customFormat="1" ht="12.75">
      <c r="A77" s="27" t="s">
        <v>86</v>
      </c>
      <c r="B77" s="28">
        <v>211</v>
      </c>
      <c r="C77" s="28">
        <v>111</v>
      </c>
      <c r="D77" s="65">
        <f t="shared" si="6"/>
        <v>256437242</v>
      </c>
      <c r="E77" s="65">
        <v>333517</v>
      </c>
      <c r="F77" s="65"/>
      <c r="G77" s="65">
        <v>344745</v>
      </c>
      <c r="H77" s="65">
        <v>0</v>
      </c>
      <c r="I77" s="65">
        <v>247238980</v>
      </c>
      <c r="J77" s="65">
        <v>8520000</v>
      </c>
      <c r="K77" s="29"/>
    </row>
    <row r="78" spans="1:11" s="26" customFormat="1" ht="25.5">
      <c r="A78" s="27" t="s">
        <v>87</v>
      </c>
      <c r="B78" s="28">
        <v>212</v>
      </c>
      <c r="C78" s="28">
        <v>112</v>
      </c>
      <c r="D78" s="65">
        <f t="shared" si="6"/>
        <v>350000</v>
      </c>
      <c r="E78" s="65">
        <v>0</v>
      </c>
      <c r="F78" s="65"/>
      <c r="G78" s="65">
        <v>0</v>
      </c>
      <c r="H78" s="65">
        <v>0</v>
      </c>
      <c r="I78" s="65">
        <v>250000</v>
      </c>
      <c r="J78" s="65">
        <v>100000</v>
      </c>
      <c r="K78" s="29"/>
    </row>
    <row r="79" spans="1:11" s="26" customFormat="1" ht="63.75">
      <c r="A79" s="27" t="s">
        <v>88</v>
      </c>
      <c r="B79" s="28">
        <v>213</v>
      </c>
      <c r="C79" s="28">
        <v>113</v>
      </c>
      <c r="D79" s="65">
        <f t="shared" si="6"/>
        <v>0</v>
      </c>
      <c r="E79" s="29"/>
      <c r="F79" s="29"/>
      <c r="G79" s="29"/>
      <c r="H79" s="29"/>
      <c r="I79" s="29"/>
      <c r="J79" s="29"/>
      <c r="K79" s="29"/>
    </row>
    <row r="80" spans="1:11" s="26" customFormat="1" ht="63.75" customHeight="1">
      <c r="A80" s="27" t="s">
        <v>89</v>
      </c>
      <c r="B80" s="28">
        <v>214</v>
      </c>
      <c r="C80" s="28">
        <v>119</v>
      </c>
      <c r="D80" s="65">
        <f t="shared" si="6"/>
        <v>77444048</v>
      </c>
      <c r="E80" s="65">
        <v>100723</v>
      </c>
      <c r="F80" s="65"/>
      <c r="G80" s="65">
        <v>104113</v>
      </c>
      <c r="H80" s="65">
        <v>0</v>
      </c>
      <c r="I80" s="65">
        <v>74666172</v>
      </c>
      <c r="J80" s="65">
        <v>2573040</v>
      </c>
      <c r="K80" s="65"/>
    </row>
    <row r="81" spans="1:11" s="26" customFormat="1" ht="38.25">
      <c r="A81" s="27" t="s">
        <v>90</v>
      </c>
      <c r="B81" s="28">
        <v>221</v>
      </c>
      <c r="C81" s="28">
        <v>243</v>
      </c>
      <c r="D81" s="65"/>
      <c r="E81" s="65"/>
      <c r="F81" s="65"/>
      <c r="G81" s="65"/>
      <c r="H81" s="65"/>
      <c r="I81" s="65"/>
      <c r="J81" s="65"/>
      <c r="K81" s="65"/>
    </row>
    <row r="82" spans="1:11" s="26" customFormat="1" ht="25.5">
      <c r="A82" s="27" t="s">
        <v>457</v>
      </c>
      <c r="B82" s="28">
        <v>222</v>
      </c>
      <c r="C82" s="28">
        <v>244</v>
      </c>
      <c r="D82" s="65">
        <f t="shared" si="6"/>
        <v>308000000</v>
      </c>
      <c r="E82" s="65">
        <v>120000</v>
      </c>
      <c r="F82" s="65"/>
      <c r="G82" s="65">
        <v>400000</v>
      </c>
      <c r="H82" s="65"/>
      <c r="I82" s="65">
        <v>264480000</v>
      </c>
      <c r="J82" s="65">
        <v>43000000</v>
      </c>
      <c r="K82" s="65"/>
    </row>
    <row r="83" spans="1:11" s="26" customFormat="1" ht="38.25">
      <c r="A83" s="27" t="s">
        <v>91</v>
      </c>
      <c r="B83" s="28">
        <v>231</v>
      </c>
      <c r="C83" s="28">
        <v>321</v>
      </c>
      <c r="D83" s="65">
        <f t="shared" si="6"/>
        <v>0</v>
      </c>
      <c r="E83" s="65"/>
      <c r="F83" s="65"/>
      <c r="G83" s="65"/>
      <c r="H83" s="65"/>
      <c r="I83" s="65"/>
      <c r="J83" s="65"/>
      <c r="K83" s="65"/>
    </row>
    <row r="84" spans="1:11" s="26" customFormat="1" ht="25.5">
      <c r="A84" s="27" t="s">
        <v>92</v>
      </c>
      <c r="B84" s="28">
        <v>232</v>
      </c>
      <c r="C84" s="28">
        <v>322</v>
      </c>
      <c r="D84" s="65">
        <f t="shared" si="6"/>
        <v>0</v>
      </c>
      <c r="E84" s="65"/>
      <c r="F84" s="65"/>
      <c r="G84" s="65"/>
      <c r="H84" s="65"/>
      <c r="I84" s="65"/>
      <c r="J84" s="65"/>
      <c r="K84" s="65"/>
    </row>
    <row r="85" spans="1:11" s="26" customFormat="1" ht="38.25">
      <c r="A85" s="27" t="s">
        <v>93</v>
      </c>
      <c r="B85" s="28">
        <v>233</v>
      </c>
      <c r="C85" s="28">
        <v>323</v>
      </c>
      <c r="D85" s="65">
        <f t="shared" si="6"/>
        <v>0</v>
      </c>
      <c r="E85" s="65"/>
      <c r="F85" s="65"/>
      <c r="G85" s="65"/>
      <c r="H85" s="65"/>
      <c r="I85" s="65"/>
      <c r="J85" s="65"/>
      <c r="K85" s="65"/>
    </row>
    <row r="86" spans="1:11" s="26" customFormat="1" ht="12.75">
      <c r="A86" s="27" t="s">
        <v>94</v>
      </c>
      <c r="B86" s="28">
        <v>234</v>
      </c>
      <c r="C86" s="28">
        <v>340</v>
      </c>
      <c r="D86" s="65">
        <f t="shared" si="6"/>
        <v>72000</v>
      </c>
      <c r="E86" s="65"/>
      <c r="F86" s="65"/>
      <c r="G86" s="65"/>
      <c r="H86" s="65"/>
      <c r="I86" s="65"/>
      <c r="J86" s="65">
        <v>72000</v>
      </c>
      <c r="K86" s="65"/>
    </row>
    <row r="87" spans="1:11" s="26" customFormat="1" ht="12.75">
      <c r="A87" s="27" t="s">
        <v>95</v>
      </c>
      <c r="B87" s="28">
        <v>235</v>
      </c>
      <c r="C87" s="28">
        <v>350</v>
      </c>
      <c r="D87" s="65">
        <f t="shared" si="6"/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/>
      <c r="K87" s="65">
        <v>0</v>
      </c>
    </row>
    <row r="88" spans="1:11" s="26" customFormat="1" ht="12.75">
      <c r="A88" s="27" t="s">
        <v>96</v>
      </c>
      <c r="B88" s="28">
        <v>236</v>
      </c>
      <c r="C88" s="28">
        <v>360</v>
      </c>
      <c r="D88" s="65">
        <f t="shared" si="6"/>
        <v>0</v>
      </c>
      <c r="E88" s="29"/>
      <c r="F88" s="29"/>
      <c r="G88" s="29"/>
      <c r="H88" s="29"/>
      <c r="I88" s="29"/>
      <c r="J88" s="29"/>
      <c r="K88" s="29"/>
    </row>
    <row r="89" spans="1:11" s="26" customFormat="1" ht="38.25">
      <c r="A89" s="27" t="s">
        <v>97</v>
      </c>
      <c r="B89" s="28">
        <v>241</v>
      </c>
      <c r="C89" s="28">
        <v>406</v>
      </c>
      <c r="D89" s="65">
        <f t="shared" si="6"/>
        <v>0</v>
      </c>
      <c r="E89" s="29"/>
      <c r="F89" s="29"/>
      <c r="G89" s="29"/>
      <c r="H89" s="29"/>
      <c r="I89" s="29"/>
      <c r="J89" s="29"/>
      <c r="K89" s="29"/>
    </row>
    <row r="90" spans="1:11" s="26" customFormat="1" ht="51">
      <c r="A90" s="27" t="s">
        <v>98</v>
      </c>
      <c r="B90" s="28">
        <v>242</v>
      </c>
      <c r="C90" s="28">
        <v>407</v>
      </c>
      <c r="D90" s="65">
        <f t="shared" si="6"/>
        <v>0</v>
      </c>
      <c r="E90" s="29"/>
      <c r="F90" s="29"/>
      <c r="G90" s="29"/>
      <c r="H90" s="29"/>
      <c r="I90" s="29"/>
      <c r="J90" s="29"/>
      <c r="K90" s="29"/>
    </row>
    <row r="91" spans="1:11" s="26" customFormat="1" ht="51">
      <c r="A91" s="27" t="s">
        <v>99</v>
      </c>
      <c r="B91" s="28">
        <v>251</v>
      </c>
      <c r="C91" s="28">
        <v>831</v>
      </c>
      <c r="D91" s="65">
        <f t="shared" si="6"/>
        <v>0</v>
      </c>
      <c r="E91" s="29"/>
      <c r="F91" s="29"/>
      <c r="G91" s="29"/>
      <c r="H91" s="29"/>
      <c r="I91" s="29"/>
      <c r="J91" s="29"/>
      <c r="K91" s="29"/>
    </row>
    <row r="92" spans="1:11" s="26" customFormat="1" ht="25.5">
      <c r="A92" s="27" t="s">
        <v>100</v>
      </c>
      <c r="B92" s="28">
        <v>252</v>
      </c>
      <c r="C92" s="28">
        <v>851</v>
      </c>
      <c r="D92" s="65">
        <f t="shared" si="6"/>
        <v>10953000</v>
      </c>
      <c r="E92" s="29"/>
      <c r="F92" s="29"/>
      <c r="G92" s="29"/>
      <c r="H92" s="29"/>
      <c r="I92" s="64">
        <v>9953000</v>
      </c>
      <c r="J92" s="64">
        <v>1000000</v>
      </c>
      <c r="K92" s="29"/>
    </row>
    <row r="93" spans="1:11" s="26" customFormat="1" ht="12.75">
      <c r="A93" s="27" t="s">
        <v>101</v>
      </c>
      <c r="B93" s="28">
        <v>253</v>
      </c>
      <c r="C93" s="28">
        <v>852</v>
      </c>
      <c r="D93" s="65">
        <f>I93+J93</f>
        <v>188000</v>
      </c>
      <c r="E93" s="65">
        <v>0</v>
      </c>
      <c r="F93" s="29"/>
      <c r="G93" s="65">
        <v>0</v>
      </c>
      <c r="H93" s="65">
        <v>0</v>
      </c>
      <c r="I93" s="65">
        <f>360000-I94</f>
        <v>160000</v>
      </c>
      <c r="J93" s="65">
        <f>228000-J94</f>
        <v>28000</v>
      </c>
      <c r="K93" s="29"/>
    </row>
    <row r="94" spans="1:11" s="26" customFormat="1" ht="12.75">
      <c r="A94" s="27" t="s">
        <v>102</v>
      </c>
      <c r="B94" s="28">
        <v>254</v>
      </c>
      <c r="C94" s="28">
        <v>853</v>
      </c>
      <c r="D94" s="65">
        <f>I94+J94</f>
        <v>400000</v>
      </c>
      <c r="E94" s="65">
        <v>0</v>
      </c>
      <c r="F94" s="29"/>
      <c r="G94" s="65">
        <v>0</v>
      </c>
      <c r="H94" s="65">
        <v>0</v>
      </c>
      <c r="I94" s="65">
        <v>200000</v>
      </c>
      <c r="J94" s="65">
        <v>200000</v>
      </c>
      <c r="K94" s="29"/>
    </row>
    <row r="95" spans="1:11" s="26" customFormat="1" ht="12.75">
      <c r="A95" s="27" t="s">
        <v>103</v>
      </c>
      <c r="B95" s="28">
        <v>300</v>
      </c>
      <c r="C95" s="28"/>
      <c r="D95" s="65">
        <f t="shared" si="6"/>
        <v>0</v>
      </c>
      <c r="E95" s="29"/>
      <c r="F95" s="29"/>
      <c r="G95" s="64"/>
      <c r="H95" s="64"/>
      <c r="I95" s="64"/>
      <c r="J95" s="64"/>
      <c r="K95" s="29"/>
    </row>
    <row r="96" spans="1:11" s="26" customFormat="1" ht="25.5">
      <c r="A96" s="27" t="s">
        <v>104</v>
      </c>
      <c r="B96" s="28">
        <v>310</v>
      </c>
      <c r="C96" s="28">
        <v>171</v>
      </c>
      <c r="D96" s="65">
        <f t="shared" si="6"/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</row>
    <row r="97" spans="1:11" s="26" customFormat="1" ht="12.75">
      <c r="A97" s="27" t="s">
        <v>105</v>
      </c>
      <c r="B97" s="28">
        <v>321</v>
      </c>
      <c r="C97" s="28">
        <v>510</v>
      </c>
      <c r="D97" s="65">
        <f t="shared" si="6"/>
        <v>0</v>
      </c>
      <c r="E97" s="29"/>
      <c r="F97" s="29"/>
      <c r="G97" s="29"/>
      <c r="H97" s="29"/>
      <c r="I97" s="29"/>
      <c r="J97" s="29"/>
      <c r="K97" s="29"/>
    </row>
    <row r="98" spans="1:11" s="26" customFormat="1" ht="12.75">
      <c r="A98" s="27" t="s">
        <v>106</v>
      </c>
      <c r="B98" s="28">
        <v>322</v>
      </c>
      <c r="C98" s="28">
        <v>540</v>
      </c>
      <c r="D98" s="65">
        <f t="shared" si="6"/>
        <v>0</v>
      </c>
      <c r="E98" s="29"/>
      <c r="F98" s="29"/>
      <c r="G98" s="29"/>
      <c r="H98" s="29"/>
      <c r="I98" s="29"/>
      <c r="J98" s="29"/>
      <c r="K98" s="29"/>
    </row>
    <row r="99" spans="1:11" s="26" customFormat="1" ht="25.5">
      <c r="A99" s="27" t="s">
        <v>107</v>
      </c>
      <c r="B99" s="28">
        <v>323</v>
      </c>
      <c r="C99" s="28">
        <v>550</v>
      </c>
      <c r="D99" s="65">
        <f t="shared" si="6"/>
        <v>0</v>
      </c>
      <c r="E99" s="29"/>
      <c r="F99" s="29"/>
      <c r="G99" s="29"/>
      <c r="H99" s="29"/>
      <c r="I99" s="29"/>
      <c r="J99" s="29"/>
      <c r="K99" s="29"/>
    </row>
    <row r="100" spans="1:11" s="26" customFormat="1" ht="25.5">
      <c r="A100" s="27" t="s">
        <v>108</v>
      </c>
      <c r="B100" s="28">
        <v>324</v>
      </c>
      <c r="C100" s="28">
        <v>560</v>
      </c>
      <c r="D100" s="65">
        <f t="shared" si="6"/>
        <v>0</v>
      </c>
      <c r="E100" s="29"/>
      <c r="F100" s="29"/>
      <c r="G100" s="29"/>
      <c r="H100" s="29"/>
      <c r="I100" s="29"/>
      <c r="J100" s="29"/>
      <c r="K100" s="29"/>
    </row>
    <row r="101" spans="1:11" s="26" customFormat="1" ht="25.5">
      <c r="A101" s="27" t="s">
        <v>109</v>
      </c>
      <c r="B101" s="28">
        <v>331</v>
      </c>
      <c r="C101" s="28">
        <v>710</v>
      </c>
      <c r="D101" s="65">
        <f t="shared" si="6"/>
        <v>0</v>
      </c>
      <c r="E101" s="29"/>
      <c r="F101" s="29"/>
      <c r="G101" s="29"/>
      <c r="H101" s="29"/>
      <c r="I101" s="29"/>
      <c r="J101" s="29"/>
      <c r="K101" s="29"/>
    </row>
    <row r="102" spans="1:11" s="26" customFormat="1" ht="25.5">
      <c r="A102" s="27" t="s">
        <v>110</v>
      </c>
      <c r="B102" s="28">
        <v>332</v>
      </c>
      <c r="C102" s="28">
        <v>720</v>
      </c>
      <c r="D102" s="65">
        <f t="shared" si="6"/>
        <v>0</v>
      </c>
      <c r="E102" s="29"/>
      <c r="F102" s="29"/>
      <c r="G102" s="29"/>
      <c r="H102" s="29"/>
      <c r="I102" s="29"/>
      <c r="J102" s="29"/>
      <c r="K102" s="29"/>
    </row>
    <row r="103" spans="1:11" s="26" customFormat="1" ht="25.5">
      <c r="A103" s="27" t="s">
        <v>111</v>
      </c>
      <c r="B103" s="28">
        <v>333</v>
      </c>
      <c r="C103" s="28">
        <v>730</v>
      </c>
      <c r="D103" s="65">
        <f t="shared" si="6"/>
        <v>0</v>
      </c>
      <c r="E103" s="29"/>
      <c r="F103" s="29"/>
      <c r="G103" s="29"/>
      <c r="H103" s="29"/>
      <c r="I103" s="29"/>
      <c r="J103" s="29"/>
      <c r="K103" s="29"/>
    </row>
    <row r="104" spans="1:11" s="26" customFormat="1" ht="12.75">
      <c r="A104" s="27" t="s">
        <v>112</v>
      </c>
      <c r="B104" s="28">
        <v>400</v>
      </c>
      <c r="C104" s="28"/>
      <c r="D104" s="65">
        <f t="shared" si="6"/>
        <v>0</v>
      </c>
      <c r="E104" s="29"/>
      <c r="F104" s="29"/>
      <c r="G104" s="29"/>
      <c r="H104" s="29"/>
      <c r="I104" s="29"/>
      <c r="J104" s="29"/>
      <c r="K104" s="29"/>
    </row>
    <row r="105" spans="1:11" s="26" customFormat="1" ht="25.5">
      <c r="A105" s="27" t="s">
        <v>104</v>
      </c>
      <c r="B105" s="28">
        <v>410</v>
      </c>
      <c r="C105" s="28">
        <v>171</v>
      </c>
      <c r="D105" s="65">
        <f t="shared" si="6"/>
        <v>0</v>
      </c>
      <c r="E105" s="29"/>
      <c r="F105" s="29"/>
      <c r="G105" s="29"/>
      <c r="H105" s="29"/>
      <c r="I105" s="29"/>
      <c r="J105" s="29"/>
      <c r="K105" s="29"/>
    </row>
    <row r="106" spans="1:11" s="26" customFormat="1" ht="12.75">
      <c r="A106" s="27" t="s">
        <v>113</v>
      </c>
      <c r="B106" s="28">
        <v>421</v>
      </c>
      <c r="C106" s="28">
        <v>610</v>
      </c>
      <c r="D106" s="65">
        <f t="shared" si="6"/>
        <v>0</v>
      </c>
      <c r="E106" s="29"/>
      <c r="F106" s="29"/>
      <c r="G106" s="29"/>
      <c r="H106" s="29"/>
      <c r="I106" s="29"/>
      <c r="J106" s="29"/>
      <c r="K106" s="29"/>
    </row>
    <row r="107" spans="1:11" s="26" customFormat="1" ht="38.25">
      <c r="A107" s="27" t="s">
        <v>114</v>
      </c>
      <c r="B107" s="28">
        <v>422</v>
      </c>
      <c r="C107" s="28">
        <v>620</v>
      </c>
      <c r="D107" s="65">
        <f t="shared" si="6"/>
        <v>0</v>
      </c>
      <c r="E107" s="29"/>
      <c r="F107" s="29"/>
      <c r="G107" s="29"/>
      <c r="H107" s="29"/>
      <c r="I107" s="29"/>
      <c r="J107" s="29"/>
      <c r="K107" s="29"/>
    </row>
    <row r="108" spans="1:11" s="26" customFormat="1" ht="25.5">
      <c r="A108" s="27" t="s">
        <v>115</v>
      </c>
      <c r="B108" s="28">
        <v>423</v>
      </c>
      <c r="C108" s="28">
        <v>650</v>
      </c>
      <c r="D108" s="65">
        <f t="shared" si="6"/>
        <v>0</v>
      </c>
      <c r="E108" s="29"/>
      <c r="F108" s="29"/>
      <c r="G108" s="29"/>
      <c r="H108" s="29"/>
      <c r="I108" s="29"/>
      <c r="J108" s="29"/>
      <c r="K108" s="29"/>
    </row>
    <row r="109" spans="1:11" s="26" customFormat="1" ht="25.5">
      <c r="A109" s="27" t="s">
        <v>116</v>
      </c>
      <c r="B109" s="28">
        <v>424</v>
      </c>
      <c r="C109" s="28">
        <v>660</v>
      </c>
      <c r="D109" s="65">
        <f t="shared" si="6"/>
        <v>0</v>
      </c>
      <c r="E109" s="29"/>
      <c r="F109" s="29"/>
      <c r="G109" s="29"/>
      <c r="H109" s="29"/>
      <c r="I109" s="29"/>
      <c r="J109" s="29"/>
      <c r="K109" s="29"/>
    </row>
    <row r="110" spans="1:11" s="26" customFormat="1" ht="25.5">
      <c r="A110" s="27" t="s">
        <v>117</v>
      </c>
      <c r="B110" s="28">
        <v>431</v>
      </c>
      <c r="C110" s="28">
        <v>810</v>
      </c>
      <c r="D110" s="65">
        <f t="shared" si="6"/>
        <v>0</v>
      </c>
      <c r="E110" s="29"/>
      <c r="F110" s="29"/>
      <c r="G110" s="29"/>
      <c r="H110" s="29"/>
      <c r="I110" s="29"/>
      <c r="J110" s="29"/>
      <c r="K110" s="29"/>
    </row>
    <row r="111" spans="1:11" s="26" customFormat="1" ht="25.5">
      <c r="A111" s="27" t="s">
        <v>118</v>
      </c>
      <c r="B111" s="28">
        <v>432</v>
      </c>
      <c r="C111" s="28">
        <v>820</v>
      </c>
      <c r="D111" s="65">
        <f t="shared" si="6"/>
        <v>0</v>
      </c>
      <c r="E111" s="29"/>
      <c r="F111" s="29"/>
      <c r="G111" s="29"/>
      <c r="H111" s="29"/>
      <c r="I111" s="29"/>
      <c r="J111" s="29"/>
      <c r="K111" s="29"/>
    </row>
    <row r="112" spans="1:11" s="26" customFormat="1" ht="25.5">
      <c r="A112" s="27" t="s">
        <v>119</v>
      </c>
      <c r="B112" s="28">
        <v>433</v>
      </c>
      <c r="C112" s="28">
        <v>830</v>
      </c>
      <c r="D112" s="65">
        <f t="shared" si="6"/>
        <v>0</v>
      </c>
      <c r="E112" s="29"/>
      <c r="F112" s="29"/>
      <c r="G112" s="29"/>
      <c r="H112" s="29"/>
      <c r="I112" s="29"/>
      <c r="J112" s="29"/>
      <c r="K112" s="29"/>
    </row>
    <row r="113" spans="1:11" s="26" customFormat="1" ht="12.75">
      <c r="A113" s="27" t="s">
        <v>120</v>
      </c>
      <c r="B113" s="28">
        <v>500</v>
      </c>
      <c r="C113" s="28"/>
      <c r="D113" s="65">
        <f t="shared" si="6"/>
        <v>0</v>
      </c>
      <c r="E113" s="29"/>
      <c r="F113" s="29"/>
      <c r="G113" s="29"/>
      <c r="H113" s="29"/>
      <c r="I113" s="29"/>
      <c r="J113" s="29"/>
      <c r="K113" s="29"/>
    </row>
    <row r="114" spans="1:11" s="26" customFormat="1" ht="12.75">
      <c r="A114" s="27" t="s">
        <v>121</v>
      </c>
      <c r="B114" s="28">
        <v>600</v>
      </c>
      <c r="C114" s="28"/>
      <c r="D114" s="65">
        <f t="shared" si="6"/>
        <v>0</v>
      </c>
      <c r="E114" s="29"/>
      <c r="F114" s="29"/>
      <c r="G114" s="29"/>
      <c r="H114" s="29"/>
      <c r="I114" s="29"/>
      <c r="J114" s="29"/>
      <c r="K114" s="29"/>
    </row>
    <row r="115" spans="1:11" ht="18.75">
      <c r="A115" s="1"/>
      <c r="B115" s="1"/>
      <c r="C115" s="1"/>
    </row>
    <row r="116" spans="1:11" ht="18.75">
      <c r="A116" s="156" t="s">
        <v>123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</row>
    <row r="117" spans="1:11" ht="18.75">
      <c r="A117" s="1"/>
      <c r="B117" s="1"/>
      <c r="C117" s="1"/>
      <c r="D117" s="67"/>
      <c r="E117" s="1"/>
      <c r="F117" s="1"/>
      <c r="G117" s="1"/>
      <c r="H117" s="1"/>
      <c r="I117" s="1"/>
      <c r="J117" s="1"/>
      <c r="K117" s="1"/>
    </row>
    <row r="118" spans="1:11" s="26" customFormat="1" ht="12.95" customHeight="1">
      <c r="A118" s="159" t="s">
        <v>31</v>
      </c>
      <c r="B118" s="159" t="s">
        <v>63</v>
      </c>
      <c r="C118" s="159" t="s">
        <v>64</v>
      </c>
      <c r="D118" s="159" t="s">
        <v>65</v>
      </c>
      <c r="E118" s="159"/>
      <c r="F118" s="159"/>
      <c r="G118" s="159"/>
      <c r="H118" s="159"/>
      <c r="I118" s="159"/>
      <c r="J118" s="159"/>
      <c r="K118" s="159"/>
    </row>
    <row r="119" spans="1:11" s="26" customFormat="1" ht="12.95" customHeight="1">
      <c r="A119" s="159"/>
      <c r="B119" s="159"/>
      <c r="C119" s="159"/>
      <c r="D119" s="160" t="s">
        <v>66</v>
      </c>
      <c r="E119" s="159" t="s">
        <v>67</v>
      </c>
      <c r="F119" s="159"/>
      <c r="G119" s="159"/>
      <c r="H119" s="159"/>
      <c r="I119" s="159"/>
      <c r="J119" s="159"/>
      <c r="K119" s="159"/>
    </row>
    <row r="120" spans="1:11" s="26" customFormat="1" ht="67.900000000000006" customHeight="1">
      <c r="A120" s="159"/>
      <c r="B120" s="159"/>
      <c r="C120" s="159"/>
      <c r="D120" s="160"/>
      <c r="E120" s="159" t="s">
        <v>68</v>
      </c>
      <c r="F120" s="159" t="s">
        <v>69</v>
      </c>
      <c r="G120" s="159" t="s">
        <v>70</v>
      </c>
      <c r="H120" s="159" t="s">
        <v>71</v>
      </c>
      <c r="I120" s="159" t="s">
        <v>72</v>
      </c>
      <c r="J120" s="159" t="s">
        <v>73</v>
      </c>
      <c r="K120" s="159"/>
    </row>
    <row r="121" spans="1:11" s="26" customFormat="1" ht="88.5" customHeight="1">
      <c r="A121" s="159"/>
      <c r="B121" s="159"/>
      <c r="C121" s="159"/>
      <c r="D121" s="160"/>
      <c r="E121" s="159"/>
      <c r="F121" s="159"/>
      <c r="G121" s="159"/>
      <c r="H121" s="159"/>
      <c r="I121" s="159"/>
      <c r="J121" s="129" t="s">
        <v>66</v>
      </c>
      <c r="K121" s="129" t="s">
        <v>74</v>
      </c>
    </row>
    <row r="122" spans="1:11" s="26" customFormat="1" ht="12" customHeight="1">
      <c r="A122" s="129">
        <v>1</v>
      </c>
      <c r="B122" s="129">
        <v>2</v>
      </c>
      <c r="C122" s="129">
        <v>3</v>
      </c>
      <c r="D122" s="130">
        <v>4</v>
      </c>
      <c r="E122" s="129">
        <v>5</v>
      </c>
      <c r="F122" s="129" t="s">
        <v>75</v>
      </c>
      <c r="G122" s="129">
        <v>6</v>
      </c>
      <c r="H122" s="129">
        <v>7</v>
      </c>
      <c r="I122" s="129">
        <v>8</v>
      </c>
      <c r="J122" s="129">
        <v>9</v>
      </c>
      <c r="K122" s="129">
        <v>10</v>
      </c>
    </row>
    <row r="123" spans="1:11" s="26" customFormat="1" ht="12.75">
      <c r="A123" s="27" t="s">
        <v>76</v>
      </c>
      <c r="B123" s="28">
        <v>100</v>
      </c>
      <c r="C123" s="28"/>
      <c r="D123" s="69">
        <f>SUM(E123:K123)</f>
        <v>654044290</v>
      </c>
      <c r="E123" s="69">
        <f t="shared" ref="E123" si="8">SUM(E124:E131)</f>
        <v>554240</v>
      </c>
      <c r="F123" s="69">
        <f t="shared" ref="F123" si="9">SUM(F124:F131)</f>
        <v>0</v>
      </c>
      <c r="G123" s="69">
        <f t="shared" ref="G123" si="10">SUM(G124:G131)</f>
        <v>848858</v>
      </c>
      <c r="H123" s="69">
        <f t="shared" ref="H123" si="11">SUM(H124:H131)</f>
        <v>0</v>
      </c>
      <c r="I123" s="69">
        <f>SUM(I124:I131)</f>
        <v>597148152</v>
      </c>
      <c r="J123" s="69">
        <f>SUM(J124:J131)</f>
        <v>55493040</v>
      </c>
      <c r="K123" s="70">
        <v>0</v>
      </c>
    </row>
    <row r="124" spans="1:11" s="26" customFormat="1" ht="12.75">
      <c r="A124" s="27" t="s">
        <v>77</v>
      </c>
      <c r="B124" s="28">
        <v>110</v>
      </c>
      <c r="C124" s="28">
        <v>120</v>
      </c>
      <c r="D124" s="65">
        <f>SUM(E124:K124)</f>
        <v>1500000</v>
      </c>
      <c r="E124" s="65"/>
      <c r="F124" s="65"/>
      <c r="G124" s="65"/>
      <c r="H124" s="65"/>
      <c r="I124" s="65"/>
      <c r="J124" s="65">
        <v>1500000</v>
      </c>
      <c r="K124" s="29"/>
    </row>
    <row r="125" spans="1:11" s="26" customFormat="1" ht="25.5">
      <c r="A125" s="27" t="s">
        <v>78</v>
      </c>
      <c r="B125" s="28">
        <v>120</v>
      </c>
      <c r="C125" s="28">
        <v>130</v>
      </c>
      <c r="D125" s="65">
        <f>SUM(E125:K125)</f>
        <v>651695432</v>
      </c>
      <c r="E125" s="65">
        <v>554240</v>
      </c>
      <c r="F125" s="65"/>
      <c r="G125" s="65"/>
      <c r="H125" s="65"/>
      <c r="I125" s="65">
        <v>597148152</v>
      </c>
      <c r="J125" s="65">
        <f>J132-J124</f>
        <v>53993040</v>
      </c>
      <c r="K125" s="65"/>
    </row>
    <row r="126" spans="1:11" s="26" customFormat="1" ht="12.75">
      <c r="A126" s="27" t="s">
        <v>79</v>
      </c>
      <c r="B126" s="28">
        <v>130</v>
      </c>
      <c r="C126" s="28">
        <v>140</v>
      </c>
      <c r="D126" s="65">
        <f>SUM(E126:K126)</f>
        <v>0</v>
      </c>
      <c r="E126" s="65"/>
      <c r="F126" s="65"/>
      <c r="G126" s="65"/>
      <c r="H126" s="65"/>
      <c r="I126" s="65"/>
      <c r="J126" s="65"/>
      <c r="K126" s="65"/>
    </row>
    <row r="127" spans="1:11" s="26" customFormat="1" ht="12.75">
      <c r="A127" s="27" t="s">
        <v>80</v>
      </c>
      <c r="B127" s="28">
        <v>140</v>
      </c>
      <c r="C127" s="28">
        <v>180</v>
      </c>
      <c r="D127" s="65">
        <f t="shared" ref="D127:D131" si="12">SUM(E127:K127)</f>
        <v>848858</v>
      </c>
      <c r="E127" s="65"/>
      <c r="F127" s="65"/>
      <c r="G127" s="65">
        <v>848858</v>
      </c>
      <c r="H127" s="65"/>
      <c r="I127" s="65"/>
      <c r="J127" s="65"/>
      <c r="K127" s="65"/>
    </row>
    <row r="128" spans="1:11" s="26" customFormat="1" ht="25.5">
      <c r="A128" s="27" t="s">
        <v>81</v>
      </c>
      <c r="B128" s="28">
        <v>151</v>
      </c>
      <c r="C128" s="28">
        <v>410</v>
      </c>
      <c r="D128" s="65">
        <f t="shared" si="12"/>
        <v>0</v>
      </c>
      <c r="E128" s="65"/>
      <c r="F128" s="65"/>
      <c r="G128" s="65"/>
      <c r="H128" s="65"/>
      <c r="I128" s="65"/>
      <c r="J128" s="65"/>
      <c r="K128" s="65"/>
    </row>
    <row r="129" spans="1:11" s="26" customFormat="1" ht="25.5">
      <c r="A129" s="27" t="s">
        <v>82</v>
      </c>
      <c r="B129" s="28">
        <v>152</v>
      </c>
      <c r="C129" s="28">
        <v>420</v>
      </c>
      <c r="D129" s="65">
        <f t="shared" si="12"/>
        <v>0</v>
      </c>
      <c r="E129" s="65"/>
      <c r="F129" s="65"/>
      <c r="G129" s="65"/>
      <c r="H129" s="65"/>
      <c r="I129" s="65"/>
      <c r="J129" s="65"/>
      <c r="K129" s="65"/>
    </row>
    <row r="130" spans="1:11" s="26" customFormat="1" ht="25.5">
      <c r="A130" s="27" t="s">
        <v>83</v>
      </c>
      <c r="B130" s="28">
        <v>153</v>
      </c>
      <c r="C130" s="28">
        <v>430</v>
      </c>
      <c r="D130" s="65">
        <f t="shared" si="12"/>
        <v>0</v>
      </c>
      <c r="E130" s="65"/>
      <c r="F130" s="65"/>
      <c r="G130" s="65"/>
      <c r="H130" s="65"/>
      <c r="I130" s="65"/>
      <c r="J130" s="65"/>
      <c r="K130" s="65"/>
    </row>
    <row r="131" spans="1:11" s="26" customFormat="1" ht="25.5">
      <c r="A131" s="27" t="s">
        <v>84</v>
      </c>
      <c r="B131" s="28">
        <v>154</v>
      </c>
      <c r="C131" s="28">
        <v>440</v>
      </c>
      <c r="D131" s="65">
        <f t="shared" si="12"/>
        <v>0</v>
      </c>
      <c r="E131" s="65"/>
      <c r="F131" s="65"/>
      <c r="G131" s="65"/>
      <c r="H131" s="65"/>
      <c r="I131" s="65"/>
      <c r="J131" s="65"/>
      <c r="K131" s="65"/>
    </row>
    <row r="132" spans="1:11" s="26" customFormat="1" ht="25.5" customHeight="1">
      <c r="A132" s="27" t="s">
        <v>85</v>
      </c>
      <c r="B132" s="28">
        <v>200</v>
      </c>
      <c r="C132" s="28"/>
      <c r="D132" s="69">
        <f>SUM(E132:K132)</f>
        <v>653844290</v>
      </c>
      <c r="E132" s="69">
        <f>SUM(E133:E151)</f>
        <v>554240</v>
      </c>
      <c r="F132" s="69">
        <f t="shared" ref="F132" si="13">SUM(F133:F151)</f>
        <v>0</v>
      </c>
      <c r="G132" s="69">
        <f>SUM(G133:G151)</f>
        <v>848858</v>
      </c>
      <c r="H132" s="69">
        <f t="shared" ref="H132" si="14">SUM(H133:H151)</f>
        <v>0</v>
      </c>
      <c r="I132" s="69">
        <f>SUM(I133:I151)</f>
        <v>596948152</v>
      </c>
      <c r="J132" s="69">
        <f t="shared" ref="J132:K132" si="15">SUM(J133:J151)</f>
        <v>55493040</v>
      </c>
      <c r="K132" s="69">
        <f t="shared" si="15"/>
        <v>0</v>
      </c>
    </row>
    <row r="133" spans="1:11" s="26" customFormat="1" ht="12.75">
      <c r="A133" s="27" t="s">
        <v>86</v>
      </c>
      <c r="B133" s="28">
        <v>211</v>
      </c>
      <c r="C133" s="28">
        <v>111</v>
      </c>
      <c r="D133" s="65">
        <f t="shared" ref="D133:D136" si="16">SUM(E133:K133)</f>
        <v>256437242</v>
      </c>
      <c r="E133" s="65">
        <v>333517</v>
      </c>
      <c r="F133" s="65"/>
      <c r="G133" s="65">
        <v>344745</v>
      </c>
      <c r="H133" s="65">
        <v>0</v>
      </c>
      <c r="I133" s="65">
        <v>247238980</v>
      </c>
      <c r="J133" s="65">
        <v>8520000</v>
      </c>
      <c r="K133" s="29"/>
    </row>
    <row r="134" spans="1:11" s="26" customFormat="1" ht="25.5">
      <c r="A134" s="27" t="s">
        <v>87</v>
      </c>
      <c r="B134" s="28">
        <v>212</v>
      </c>
      <c r="C134" s="28">
        <v>112</v>
      </c>
      <c r="D134" s="65">
        <f t="shared" si="16"/>
        <v>350000</v>
      </c>
      <c r="E134" s="65">
        <v>0</v>
      </c>
      <c r="F134" s="65"/>
      <c r="G134" s="65">
        <v>0</v>
      </c>
      <c r="H134" s="65">
        <v>0</v>
      </c>
      <c r="I134" s="65">
        <v>250000</v>
      </c>
      <c r="J134" s="65">
        <v>100000</v>
      </c>
      <c r="K134" s="29"/>
    </row>
    <row r="135" spans="1:11" s="26" customFormat="1" ht="63.75">
      <c r="A135" s="27" t="s">
        <v>88</v>
      </c>
      <c r="B135" s="28">
        <v>213</v>
      </c>
      <c r="C135" s="28">
        <v>113</v>
      </c>
      <c r="D135" s="65">
        <f t="shared" si="16"/>
        <v>0</v>
      </c>
      <c r="E135" s="29"/>
      <c r="F135" s="29"/>
      <c r="G135" s="29"/>
      <c r="H135" s="29"/>
      <c r="I135" s="29"/>
      <c r="J135" s="29"/>
      <c r="K135" s="29"/>
    </row>
    <row r="136" spans="1:11" s="26" customFormat="1" ht="63.75" customHeight="1">
      <c r="A136" s="27" t="s">
        <v>89</v>
      </c>
      <c r="B136" s="28">
        <v>214</v>
      </c>
      <c r="C136" s="28">
        <v>119</v>
      </c>
      <c r="D136" s="65">
        <f t="shared" si="16"/>
        <v>77444048</v>
      </c>
      <c r="E136" s="65">
        <v>100723</v>
      </c>
      <c r="F136" s="65"/>
      <c r="G136" s="65">
        <v>104113</v>
      </c>
      <c r="H136" s="65">
        <v>0</v>
      </c>
      <c r="I136" s="65">
        <v>74666172</v>
      </c>
      <c r="J136" s="65">
        <v>2573040</v>
      </c>
      <c r="K136" s="65"/>
    </row>
    <row r="137" spans="1:11" s="26" customFormat="1" ht="38.25">
      <c r="A137" s="27" t="s">
        <v>90</v>
      </c>
      <c r="B137" s="28">
        <v>221</v>
      </c>
      <c r="C137" s="28">
        <v>243</v>
      </c>
      <c r="D137" s="65"/>
      <c r="E137" s="65"/>
      <c r="F137" s="65"/>
      <c r="G137" s="65"/>
      <c r="H137" s="65"/>
      <c r="I137" s="65"/>
      <c r="J137" s="65"/>
      <c r="K137" s="65"/>
    </row>
    <row r="138" spans="1:11" s="26" customFormat="1" ht="25.5">
      <c r="A138" s="27" t="s">
        <v>457</v>
      </c>
      <c r="B138" s="28">
        <v>222</v>
      </c>
      <c r="C138" s="28">
        <v>244</v>
      </c>
      <c r="D138" s="65">
        <f t="shared" ref="D138:D170" si="17">SUM(E138:K138)</f>
        <v>308000000</v>
      </c>
      <c r="E138" s="65">
        <v>120000</v>
      </c>
      <c r="F138" s="65"/>
      <c r="G138" s="65">
        <v>400000</v>
      </c>
      <c r="H138" s="65"/>
      <c r="I138" s="65">
        <v>264480000</v>
      </c>
      <c r="J138" s="65">
        <v>43000000</v>
      </c>
      <c r="K138" s="65"/>
    </row>
    <row r="139" spans="1:11" s="26" customFormat="1" ht="38.25">
      <c r="A139" s="27" t="s">
        <v>91</v>
      </c>
      <c r="B139" s="28">
        <v>231</v>
      </c>
      <c r="C139" s="28">
        <v>321</v>
      </c>
      <c r="D139" s="65">
        <f t="shared" si="17"/>
        <v>0</v>
      </c>
      <c r="E139" s="65"/>
      <c r="F139" s="65"/>
      <c r="G139" s="65"/>
      <c r="H139" s="65"/>
      <c r="I139" s="65"/>
      <c r="J139" s="65"/>
      <c r="K139" s="65"/>
    </row>
    <row r="140" spans="1:11" s="26" customFormat="1" ht="25.5">
      <c r="A140" s="27" t="s">
        <v>92</v>
      </c>
      <c r="B140" s="28">
        <v>232</v>
      </c>
      <c r="C140" s="28">
        <v>322</v>
      </c>
      <c r="D140" s="65">
        <f t="shared" si="17"/>
        <v>0</v>
      </c>
      <c r="E140" s="65"/>
      <c r="F140" s="65"/>
      <c r="G140" s="65"/>
      <c r="H140" s="65"/>
      <c r="I140" s="65"/>
      <c r="J140" s="65"/>
      <c r="K140" s="65"/>
    </row>
    <row r="141" spans="1:11" s="26" customFormat="1" ht="38.25">
      <c r="A141" s="27" t="s">
        <v>93</v>
      </c>
      <c r="B141" s="28">
        <v>233</v>
      </c>
      <c r="C141" s="28">
        <v>323</v>
      </c>
      <c r="D141" s="65">
        <f t="shared" si="17"/>
        <v>0</v>
      </c>
      <c r="E141" s="65"/>
      <c r="F141" s="65"/>
      <c r="G141" s="65"/>
      <c r="H141" s="65"/>
      <c r="I141" s="65"/>
      <c r="J141" s="65"/>
      <c r="K141" s="65"/>
    </row>
    <row r="142" spans="1:11" s="26" customFormat="1" ht="12.75">
      <c r="A142" s="27" t="s">
        <v>94</v>
      </c>
      <c r="B142" s="28">
        <v>234</v>
      </c>
      <c r="C142" s="28">
        <v>340</v>
      </c>
      <c r="D142" s="65">
        <f t="shared" si="17"/>
        <v>72000</v>
      </c>
      <c r="E142" s="65"/>
      <c r="F142" s="65"/>
      <c r="G142" s="65"/>
      <c r="H142" s="65"/>
      <c r="I142" s="65"/>
      <c r="J142" s="65">
        <v>72000</v>
      </c>
      <c r="K142" s="65"/>
    </row>
    <row r="143" spans="1:11" s="26" customFormat="1" ht="12.75">
      <c r="A143" s="27" t="s">
        <v>95</v>
      </c>
      <c r="B143" s="28">
        <v>235</v>
      </c>
      <c r="C143" s="28">
        <v>350</v>
      </c>
      <c r="D143" s="65">
        <f t="shared" si="17"/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/>
      <c r="K143" s="65">
        <v>0</v>
      </c>
    </row>
    <row r="144" spans="1:11" s="26" customFormat="1" ht="12.75">
      <c r="A144" s="27" t="s">
        <v>96</v>
      </c>
      <c r="B144" s="28">
        <v>236</v>
      </c>
      <c r="C144" s="28">
        <v>360</v>
      </c>
      <c r="D144" s="65">
        <f t="shared" si="17"/>
        <v>0</v>
      </c>
      <c r="E144" s="29"/>
      <c r="F144" s="29"/>
      <c r="G144" s="29"/>
      <c r="H144" s="29"/>
      <c r="I144" s="29"/>
      <c r="J144" s="29"/>
      <c r="K144" s="29"/>
    </row>
    <row r="145" spans="1:11" s="26" customFormat="1" ht="38.25">
      <c r="A145" s="27" t="s">
        <v>97</v>
      </c>
      <c r="B145" s="28">
        <v>241</v>
      </c>
      <c r="C145" s="28">
        <v>406</v>
      </c>
      <c r="D145" s="65">
        <f t="shared" si="17"/>
        <v>0</v>
      </c>
      <c r="E145" s="29"/>
      <c r="F145" s="29"/>
      <c r="G145" s="29"/>
      <c r="H145" s="29"/>
      <c r="I145" s="29"/>
      <c r="J145" s="29"/>
      <c r="K145" s="29"/>
    </row>
    <row r="146" spans="1:11" s="26" customFormat="1" ht="51">
      <c r="A146" s="27" t="s">
        <v>98</v>
      </c>
      <c r="B146" s="28">
        <v>242</v>
      </c>
      <c r="C146" s="28">
        <v>407</v>
      </c>
      <c r="D146" s="65">
        <f t="shared" si="17"/>
        <v>0</v>
      </c>
      <c r="E146" s="29"/>
      <c r="F146" s="29"/>
      <c r="G146" s="29"/>
      <c r="H146" s="29"/>
      <c r="I146" s="29"/>
      <c r="J146" s="29"/>
      <c r="K146" s="29"/>
    </row>
    <row r="147" spans="1:11" s="26" customFormat="1" ht="51">
      <c r="A147" s="27" t="s">
        <v>99</v>
      </c>
      <c r="B147" s="28">
        <v>251</v>
      </c>
      <c r="C147" s="28">
        <v>831</v>
      </c>
      <c r="D147" s="65">
        <f t="shared" si="17"/>
        <v>0</v>
      </c>
      <c r="E147" s="29"/>
      <c r="F147" s="29"/>
      <c r="G147" s="29"/>
      <c r="H147" s="29"/>
      <c r="I147" s="29"/>
      <c r="J147" s="29"/>
      <c r="K147" s="29"/>
    </row>
    <row r="148" spans="1:11" s="26" customFormat="1" ht="25.5">
      <c r="A148" s="27" t="s">
        <v>100</v>
      </c>
      <c r="B148" s="28">
        <v>252</v>
      </c>
      <c r="C148" s="28">
        <v>851</v>
      </c>
      <c r="D148" s="65">
        <f t="shared" si="17"/>
        <v>10953000</v>
      </c>
      <c r="E148" s="29"/>
      <c r="F148" s="29"/>
      <c r="G148" s="29"/>
      <c r="H148" s="29"/>
      <c r="I148" s="64">
        <v>9953000</v>
      </c>
      <c r="J148" s="64">
        <v>1000000</v>
      </c>
      <c r="K148" s="29"/>
    </row>
    <row r="149" spans="1:11" s="26" customFormat="1" ht="12.75">
      <c r="A149" s="27" t="s">
        <v>101</v>
      </c>
      <c r="B149" s="28">
        <v>253</v>
      </c>
      <c r="C149" s="28">
        <v>852</v>
      </c>
      <c r="D149" s="65">
        <f>I149+J149</f>
        <v>188000</v>
      </c>
      <c r="E149" s="65">
        <v>0</v>
      </c>
      <c r="F149" s="29"/>
      <c r="G149" s="65">
        <v>0</v>
      </c>
      <c r="H149" s="65">
        <v>0</v>
      </c>
      <c r="I149" s="65">
        <f>360000-I150</f>
        <v>160000</v>
      </c>
      <c r="J149" s="65">
        <f>228000-J150</f>
        <v>28000</v>
      </c>
      <c r="K149" s="29"/>
    </row>
    <row r="150" spans="1:11" s="26" customFormat="1" ht="12.75">
      <c r="A150" s="27" t="s">
        <v>102</v>
      </c>
      <c r="B150" s="28">
        <v>254</v>
      </c>
      <c r="C150" s="28">
        <v>853</v>
      </c>
      <c r="D150" s="65">
        <f>I150+J150</f>
        <v>400000</v>
      </c>
      <c r="E150" s="65">
        <v>0</v>
      </c>
      <c r="F150" s="29"/>
      <c r="G150" s="65">
        <v>0</v>
      </c>
      <c r="H150" s="65">
        <v>0</v>
      </c>
      <c r="I150" s="65">
        <v>200000</v>
      </c>
      <c r="J150" s="65">
        <v>200000</v>
      </c>
      <c r="K150" s="29"/>
    </row>
    <row r="151" spans="1:11" s="26" customFormat="1" ht="12.75">
      <c r="A151" s="27" t="s">
        <v>103</v>
      </c>
      <c r="B151" s="28">
        <v>300</v>
      </c>
      <c r="C151" s="28"/>
      <c r="D151" s="65">
        <f t="shared" si="17"/>
        <v>0</v>
      </c>
      <c r="E151" s="29"/>
      <c r="F151" s="29"/>
      <c r="G151" s="64"/>
      <c r="H151" s="64"/>
      <c r="I151" s="64"/>
      <c r="J151" s="64"/>
      <c r="K151" s="29"/>
    </row>
    <row r="152" spans="1:11" s="26" customFormat="1" ht="25.5">
      <c r="A152" s="27" t="s">
        <v>104</v>
      </c>
      <c r="B152" s="28">
        <v>310</v>
      </c>
      <c r="C152" s="28">
        <v>171</v>
      </c>
      <c r="D152" s="65">
        <f t="shared" si="17"/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</row>
    <row r="153" spans="1:11" s="26" customFormat="1" ht="12.75">
      <c r="A153" s="27" t="s">
        <v>105</v>
      </c>
      <c r="B153" s="28">
        <v>321</v>
      </c>
      <c r="C153" s="28">
        <v>510</v>
      </c>
      <c r="D153" s="65">
        <f t="shared" si="17"/>
        <v>0</v>
      </c>
      <c r="E153" s="29"/>
      <c r="F153" s="29"/>
      <c r="G153" s="29"/>
      <c r="H153" s="29"/>
      <c r="I153" s="29"/>
      <c r="J153" s="29"/>
      <c r="K153" s="29"/>
    </row>
    <row r="154" spans="1:11" s="26" customFormat="1" ht="12.75">
      <c r="A154" s="27" t="s">
        <v>106</v>
      </c>
      <c r="B154" s="28">
        <v>322</v>
      </c>
      <c r="C154" s="28">
        <v>540</v>
      </c>
      <c r="D154" s="65">
        <f t="shared" si="17"/>
        <v>0</v>
      </c>
      <c r="E154" s="29"/>
      <c r="F154" s="29"/>
      <c r="G154" s="29"/>
      <c r="H154" s="29"/>
      <c r="I154" s="29"/>
      <c r="J154" s="29"/>
      <c r="K154" s="29"/>
    </row>
    <row r="155" spans="1:11" s="26" customFormat="1" ht="25.5">
      <c r="A155" s="27" t="s">
        <v>107</v>
      </c>
      <c r="B155" s="28">
        <v>323</v>
      </c>
      <c r="C155" s="28">
        <v>550</v>
      </c>
      <c r="D155" s="65">
        <f t="shared" si="17"/>
        <v>0</v>
      </c>
      <c r="E155" s="29"/>
      <c r="F155" s="29"/>
      <c r="G155" s="29"/>
      <c r="H155" s="29"/>
      <c r="I155" s="29"/>
      <c r="J155" s="29"/>
      <c r="K155" s="29"/>
    </row>
    <row r="156" spans="1:11" s="26" customFormat="1" ht="25.5">
      <c r="A156" s="27" t="s">
        <v>108</v>
      </c>
      <c r="B156" s="28">
        <v>324</v>
      </c>
      <c r="C156" s="28">
        <v>560</v>
      </c>
      <c r="D156" s="65">
        <f t="shared" si="17"/>
        <v>0</v>
      </c>
      <c r="E156" s="29"/>
      <c r="F156" s="29"/>
      <c r="G156" s="29"/>
      <c r="H156" s="29"/>
      <c r="I156" s="29"/>
      <c r="J156" s="29"/>
      <c r="K156" s="29"/>
    </row>
    <row r="157" spans="1:11" s="26" customFormat="1" ht="25.5">
      <c r="A157" s="27" t="s">
        <v>109</v>
      </c>
      <c r="B157" s="28">
        <v>331</v>
      </c>
      <c r="C157" s="28">
        <v>710</v>
      </c>
      <c r="D157" s="65">
        <f t="shared" si="17"/>
        <v>0</v>
      </c>
      <c r="E157" s="29"/>
      <c r="F157" s="29"/>
      <c r="G157" s="29"/>
      <c r="H157" s="29"/>
      <c r="I157" s="29"/>
      <c r="J157" s="29"/>
      <c r="K157" s="29"/>
    </row>
    <row r="158" spans="1:11" s="26" customFormat="1" ht="25.5">
      <c r="A158" s="27" t="s">
        <v>110</v>
      </c>
      <c r="B158" s="28">
        <v>332</v>
      </c>
      <c r="C158" s="28">
        <v>720</v>
      </c>
      <c r="D158" s="65">
        <f t="shared" si="17"/>
        <v>0</v>
      </c>
      <c r="E158" s="29"/>
      <c r="F158" s="29"/>
      <c r="G158" s="29"/>
      <c r="H158" s="29"/>
      <c r="I158" s="29"/>
      <c r="J158" s="29"/>
      <c r="K158" s="29"/>
    </row>
    <row r="159" spans="1:11" s="26" customFormat="1" ht="25.5">
      <c r="A159" s="27" t="s">
        <v>111</v>
      </c>
      <c r="B159" s="28">
        <v>333</v>
      </c>
      <c r="C159" s="28">
        <v>730</v>
      </c>
      <c r="D159" s="65">
        <f t="shared" si="17"/>
        <v>0</v>
      </c>
      <c r="E159" s="29"/>
      <c r="F159" s="29"/>
      <c r="G159" s="29"/>
      <c r="H159" s="29"/>
      <c r="I159" s="29"/>
      <c r="J159" s="29"/>
      <c r="K159" s="29"/>
    </row>
    <row r="160" spans="1:11" s="26" customFormat="1" ht="12.75">
      <c r="A160" s="27" t="s">
        <v>112</v>
      </c>
      <c r="B160" s="28">
        <v>400</v>
      </c>
      <c r="C160" s="28"/>
      <c r="D160" s="65">
        <f t="shared" si="17"/>
        <v>0</v>
      </c>
      <c r="E160" s="29"/>
      <c r="F160" s="29"/>
      <c r="G160" s="29"/>
      <c r="H160" s="29"/>
      <c r="I160" s="29"/>
      <c r="J160" s="29"/>
      <c r="K160" s="29"/>
    </row>
    <row r="161" spans="1:11" s="26" customFormat="1" ht="25.5">
      <c r="A161" s="27" t="s">
        <v>104</v>
      </c>
      <c r="B161" s="28">
        <v>410</v>
      </c>
      <c r="C161" s="28">
        <v>171</v>
      </c>
      <c r="D161" s="65">
        <f t="shared" si="17"/>
        <v>0</v>
      </c>
      <c r="E161" s="29"/>
      <c r="F161" s="29"/>
      <c r="G161" s="29"/>
      <c r="H161" s="29"/>
      <c r="I161" s="29"/>
      <c r="J161" s="29"/>
      <c r="K161" s="29"/>
    </row>
    <row r="162" spans="1:11" s="26" customFormat="1" ht="12.75">
      <c r="A162" s="27" t="s">
        <v>113</v>
      </c>
      <c r="B162" s="28">
        <v>421</v>
      </c>
      <c r="C162" s="28">
        <v>610</v>
      </c>
      <c r="D162" s="65">
        <f t="shared" si="17"/>
        <v>0</v>
      </c>
      <c r="E162" s="29"/>
      <c r="F162" s="29"/>
      <c r="G162" s="29"/>
      <c r="H162" s="29"/>
      <c r="I162" s="29"/>
      <c r="J162" s="29"/>
      <c r="K162" s="29"/>
    </row>
    <row r="163" spans="1:11" s="26" customFormat="1" ht="38.25">
      <c r="A163" s="27" t="s">
        <v>114</v>
      </c>
      <c r="B163" s="28">
        <v>422</v>
      </c>
      <c r="C163" s="28">
        <v>620</v>
      </c>
      <c r="D163" s="65">
        <f t="shared" si="17"/>
        <v>0</v>
      </c>
      <c r="E163" s="29"/>
      <c r="F163" s="29"/>
      <c r="G163" s="29"/>
      <c r="H163" s="29"/>
      <c r="I163" s="29"/>
      <c r="J163" s="29"/>
      <c r="K163" s="29"/>
    </row>
    <row r="164" spans="1:11" s="26" customFormat="1" ht="25.5">
      <c r="A164" s="27" t="s">
        <v>115</v>
      </c>
      <c r="B164" s="28">
        <v>423</v>
      </c>
      <c r="C164" s="28">
        <v>650</v>
      </c>
      <c r="D164" s="65">
        <f t="shared" si="17"/>
        <v>0</v>
      </c>
      <c r="E164" s="29"/>
      <c r="F164" s="29"/>
      <c r="G164" s="29"/>
      <c r="H164" s="29"/>
      <c r="I164" s="29"/>
      <c r="J164" s="29"/>
      <c r="K164" s="29"/>
    </row>
    <row r="165" spans="1:11" s="26" customFormat="1" ht="25.5">
      <c r="A165" s="27" t="s">
        <v>116</v>
      </c>
      <c r="B165" s="28">
        <v>424</v>
      </c>
      <c r="C165" s="28">
        <v>660</v>
      </c>
      <c r="D165" s="65">
        <f t="shared" si="17"/>
        <v>0</v>
      </c>
      <c r="E165" s="29"/>
      <c r="F165" s="29"/>
      <c r="G165" s="29"/>
      <c r="H165" s="29"/>
      <c r="I165" s="29"/>
      <c r="J165" s="29"/>
      <c r="K165" s="29"/>
    </row>
    <row r="166" spans="1:11" s="26" customFormat="1" ht="25.5">
      <c r="A166" s="27" t="s">
        <v>117</v>
      </c>
      <c r="B166" s="28">
        <v>431</v>
      </c>
      <c r="C166" s="28">
        <v>810</v>
      </c>
      <c r="D166" s="65">
        <f t="shared" si="17"/>
        <v>0</v>
      </c>
      <c r="E166" s="29"/>
      <c r="F166" s="29"/>
      <c r="G166" s="29"/>
      <c r="H166" s="29"/>
      <c r="I166" s="29"/>
      <c r="J166" s="29"/>
      <c r="K166" s="29"/>
    </row>
    <row r="167" spans="1:11" s="26" customFormat="1" ht="25.5">
      <c r="A167" s="27" t="s">
        <v>118</v>
      </c>
      <c r="B167" s="28">
        <v>432</v>
      </c>
      <c r="C167" s="28">
        <v>820</v>
      </c>
      <c r="D167" s="65">
        <f t="shared" si="17"/>
        <v>0</v>
      </c>
      <c r="E167" s="29"/>
      <c r="F167" s="29"/>
      <c r="G167" s="29"/>
      <c r="H167" s="29"/>
      <c r="I167" s="29"/>
      <c r="J167" s="29"/>
      <c r="K167" s="29"/>
    </row>
    <row r="168" spans="1:11" s="26" customFormat="1" ht="25.5">
      <c r="A168" s="27" t="s">
        <v>119</v>
      </c>
      <c r="B168" s="28">
        <v>433</v>
      </c>
      <c r="C168" s="28">
        <v>830</v>
      </c>
      <c r="D168" s="65">
        <f t="shared" si="17"/>
        <v>0</v>
      </c>
      <c r="E168" s="29"/>
      <c r="F168" s="29"/>
      <c r="G168" s="29"/>
      <c r="H168" s="29"/>
      <c r="I168" s="29"/>
      <c r="J168" s="29"/>
      <c r="K168" s="29"/>
    </row>
    <row r="169" spans="1:11" s="26" customFormat="1" ht="12.75">
      <c r="A169" s="27" t="s">
        <v>120</v>
      </c>
      <c r="B169" s="28">
        <v>500</v>
      </c>
      <c r="C169" s="28"/>
      <c r="D169" s="65">
        <f t="shared" si="17"/>
        <v>0</v>
      </c>
      <c r="E169" s="29"/>
      <c r="F169" s="29"/>
      <c r="G169" s="29"/>
      <c r="H169" s="29"/>
      <c r="I169" s="29"/>
      <c r="J169" s="29"/>
      <c r="K169" s="29"/>
    </row>
    <row r="170" spans="1:11" s="26" customFormat="1" ht="12.75">
      <c r="A170" s="27" t="s">
        <v>121</v>
      </c>
      <c r="B170" s="28">
        <v>600</v>
      </c>
      <c r="C170" s="28"/>
      <c r="D170" s="65">
        <f t="shared" si="17"/>
        <v>0</v>
      </c>
      <c r="E170" s="29"/>
      <c r="F170" s="29"/>
      <c r="G170" s="29"/>
      <c r="H170" s="29"/>
      <c r="I170" s="29"/>
      <c r="J170" s="29"/>
      <c r="K170" s="29"/>
    </row>
  </sheetData>
  <mergeCells count="41">
    <mergeCell ref="A1:K1"/>
    <mergeCell ref="A3:K3"/>
    <mergeCell ref="A4:K4"/>
    <mergeCell ref="A6:A9"/>
    <mergeCell ref="B6:B9"/>
    <mergeCell ref="C6:C9"/>
    <mergeCell ref="D6:K6"/>
    <mergeCell ref="D7:D9"/>
    <mergeCell ref="E7:K7"/>
    <mergeCell ref="E8:E9"/>
    <mergeCell ref="F8:F9"/>
    <mergeCell ref="G8:G9"/>
    <mergeCell ref="H8:H9"/>
    <mergeCell ref="I8:I9"/>
    <mergeCell ref="J8:K8"/>
    <mergeCell ref="A60:K60"/>
    <mergeCell ref="A62:A65"/>
    <mergeCell ref="B62:B65"/>
    <mergeCell ref="C62:C65"/>
    <mergeCell ref="A116:K116"/>
    <mergeCell ref="D62:K62"/>
    <mergeCell ref="D63:D65"/>
    <mergeCell ref="E63:K63"/>
    <mergeCell ref="E64:E65"/>
    <mergeCell ref="F64:F65"/>
    <mergeCell ref="G64:G65"/>
    <mergeCell ref="H64:H65"/>
    <mergeCell ref="I64:I65"/>
    <mergeCell ref="J64:K64"/>
    <mergeCell ref="A118:A121"/>
    <mergeCell ref="B118:B121"/>
    <mergeCell ref="C118:C121"/>
    <mergeCell ref="D118:K118"/>
    <mergeCell ref="D119:D121"/>
    <mergeCell ref="E119:K119"/>
    <mergeCell ref="E120:E121"/>
    <mergeCell ref="F120:F121"/>
    <mergeCell ref="G120:G121"/>
    <mergeCell ref="H120:H121"/>
    <mergeCell ref="I120:I121"/>
    <mergeCell ref="J120:K120"/>
  </mergeCells>
  <pageMargins left="0.39370078740157483" right="0.39370078740157483" top="0.78740157480314965" bottom="0.39370078740157483" header="0.51181102362204722" footer="0.51181102362204722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topLeftCell="A4" zoomScaleNormal="100" workbookViewId="0">
      <selection activeCell="G10" sqref="G10"/>
    </sheetView>
  </sheetViews>
  <sheetFormatPr defaultRowHeight="15.75"/>
  <cols>
    <col min="1" max="1" width="33.85546875" style="63" customWidth="1"/>
    <col min="2" max="2" width="6.5703125" style="24" customWidth="1"/>
    <col min="3" max="3" width="9" style="24" customWidth="1"/>
    <col min="4" max="4" width="18" style="24" customWidth="1"/>
    <col min="5" max="5" width="15.28515625" style="24" customWidth="1"/>
    <col min="6" max="6" width="18.42578125" style="24" customWidth="1"/>
    <col min="7" max="7" width="15.7109375" style="24" customWidth="1"/>
    <col min="8" max="8" width="17.42578125" style="24" customWidth="1"/>
    <col min="9" max="9" width="16" style="24" customWidth="1"/>
    <col min="10" max="10" width="21.7109375" style="24" customWidth="1"/>
    <col min="11" max="11" width="14.5703125" style="24" customWidth="1"/>
    <col min="12" max="12" width="15.42578125" style="24" customWidth="1"/>
    <col min="13" max="1025" width="11.5703125" style="24"/>
  </cols>
  <sheetData>
    <row r="1" spans="1:12" s="1" customFormat="1" ht="18.75">
      <c r="A1" s="156" t="s">
        <v>302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" customFormat="1" ht="18.75">
      <c r="A2" s="156" t="str">
        <f>титульный!C7</f>
        <v>«30» ИЮНЯ  2018 г.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1" customFormat="1" ht="18.75">
      <c r="A3" s="61"/>
    </row>
    <row r="4" spans="1:12" ht="30" customHeight="1">
      <c r="A4" s="161" t="s">
        <v>31</v>
      </c>
      <c r="B4" s="162" t="s">
        <v>124</v>
      </c>
      <c r="C4" s="162" t="s">
        <v>125</v>
      </c>
      <c r="D4" s="162" t="s">
        <v>126</v>
      </c>
      <c r="E4" s="162"/>
      <c r="F4" s="162"/>
      <c r="G4" s="162"/>
      <c r="H4" s="162"/>
      <c r="I4" s="162"/>
      <c r="J4" s="162"/>
      <c r="K4" s="162"/>
      <c r="L4" s="162"/>
    </row>
    <row r="5" spans="1:12" ht="15.75" customHeight="1">
      <c r="A5" s="161"/>
      <c r="B5" s="162"/>
      <c r="C5" s="162"/>
      <c r="D5" s="162" t="s">
        <v>127</v>
      </c>
      <c r="E5" s="162"/>
      <c r="F5" s="162"/>
      <c r="G5" s="162" t="s">
        <v>67</v>
      </c>
      <c r="H5" s="162"/>
      <c r="I5" s="162"/>
      <c r="J5" s="162"/>
      <c r="K5" s="162"/>
      <c r="L5" s="162"/>
    </row>
    <row r="6" spans="1:12" ht="86.65" customHeight="1">
      <c r="A6" s="161"/>
      <c r="B6" s="162"/>
      <c r="C6" s="162"/>
      <c r="D6" s="162"/>
      <c r="E6" s="162"/>
      <c r="F6" s="162"/>
      <c r="G6" s="162" t="s">
        <v>128</v>
      </c>
      <c r="H6" s="162"/>
      <c r="I6" s="162"/>
      <c r="J6" s="162" t="s">
        <v>129</v>
      </c>
      <c r="K6" s="162"/>
      <c r="L6" s="162"/>
    </row>
    <row r="7" spans="1:12" ht="47.25">
      <c r="A7" s="161"/>
      <c r="B7" s="162"/>
      <c r="C7" s="162"/>
      <c r="D7" s="30" t="s">
        <v>130</v>
      </c>
      <c r="E7" s="30" t="s">
        <v>131</v>
      </c>
      <c r="F7" s="30" t="s">
        <v>132</v>
      </c>
      <c r="G7" s="30" t="s">
        <v>130</v>
      </c>
      <c r="H7" s="30" t="s">
        <v>131</v>
      </c>
      <c r="I7" s="30" t="s">
        <v>132</v>
      </c>
      <c r="J7" s="30" t="s">
        <v>130</v>
      </c>
      <c r="K7" s="30" t="s">
        <v>131</v>
      </c>
      <c r="L7" s="30" t="s">
        <v>132</v>
      </c>
    </row>
    <row r="8" spans="1:12">
      <c r="A8" s="62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</row>
    <row r="9" spans="1:12" ht="47.25">
      <c r="A9" s="36" t="s">
        <v>133</v>
      </c>
      <c r="B9" s="33">
        <v>1</v>
      </c>
      <c r="C9" s="34"/>
      <c r="D9" s="35">
        <f>D10+D15</f>
        <v>306290791.46999991</v>
      </c>
      <c r="E9" s="35">
        <f t="shared" ref="E9:L9" si="0">E10+E15</f>
        <v>308000000</v>
      </c>
      <c r="F9" s="35">
        <f t="shared" si="0"/>
        <v>308000000</v>
      </c>
      <c r="G9" s="35">
        <f>G10+G15</f>
        <v>263983831.46999991</v>
      </c>
      <c r="H9" s="35">
        <f t="shared" si="0"/>
        <v>265000000</v>
      </c>
      <c r="I9" s="35">
        <f t="shared" si="0"/>
        <v>265000000</v>
      </c>
      <c r="J9" s="35">
        <f t="shared" si="0"/>
        <v>42306960</v>
      </c>
      <c r="K9" s="35">
        <f t="shared" si="0"/>
        <v>43000000</v>
      </c>
      <c r="L9" s="35">
        <f t="shared" si="0"/>
        <v>43000000</v>
      </c>
    </row>
    <row r="10" spans="1:12" ht="63">
      <c r="A10" s="36" t="s">
        <v>134</v>
      </c>
      <c r="B10" s="33">
        <v>1001</v>
      </c>
      <c r="C10" s="34">
        <v>2017</v>
      </c>
      <c r="D10" s="35">
        <f>G10+J10</f>
        <v>87324833.239999995</v>
      </c>
      <c r="E10" s="35">
        <f t="shared" ref="E10:F10" si="1">H10+K10</f>
        <v>0</v>
      </c>
      <c r="F10" s="35">
        <f t="shared" si="1"/>
        <v>0</v>
      </c>
      <c r="G10" s="35">
        <f>G11</f>
        <v>83731745.629999995</v>
      </c>
      <c r="H10" s="35">
        <f t="shared" ref="H10:L10" si="2">SUM(H11:H14)</f>
        <v>0</v>
      </c>
      <c r="I10" s="35">
        <f t="shared" si="2"/>
        <v>0</v>
      </c>
      <c r="J10" s="35">
        <f>J11</f>
        <v>3593087.61</v>
      </c>
      <c r="K10" s="35">
        <f t="shared" si="2"/>
        <v>0</v>
      </c>
      <c r="L10" s="35">
        <f t="shared" si="2"/>
        <v>0</v>
      </c>
    </row>
    <row r="11" spans="1:12">
      <c r="A11" s="36"/>
      <c r="B11" s="33">
        <v>1101</v>
      </c>
      <c r="C11" s="34">
        <v>2017</v>
      </c>
      <c r="D11" s="35">
        <f>G11+J11</f>
        <v>87324833.239999995</v>
      </c>
      <c r="E11" s="35">
        <f t="shared" ref="E11" si="3">H11+K11</f>
        <v>0</v>
      </c>
      <c r="F11" s="35">
        <f t="shared" ref="F11" si="4">I11+L11</f>
        <v>0</v>
      </c>
      <c r="G11" s="35">
        <f>70173953.2+D22</f>
        <v>83731745.629999995</v>
      </c>
      <c r="H11" s="35"/>
      <c r="I11" s="35"/>
      <c r="J11" s="35">
        <f>1352000+D23</f>
        <v>3593087.61</v>
      </c>
      <c r="K11" s="35"/>
      <c r="L11" s="35"/>
    </row>
    <row r="12" spans="1:12" hidden="1">
      <c r="A12" s="36"/>
      <c r="B12" s="33">
        <v>1102</v>
      </c>
      <c r="C12" s="34"/>
      <c r="D12" s="35"/>
      <c r="E12" s="35"/>
      <c r="F12" s="35"/>
      <c r="G12" s="35"/>
      <c r="H12" s="35"/>
      <c r="I12" s="35"/>
      <c r="J12" s="35"/>
      <c r="K12" s="35"/>
      <c r="L12" s="35"/>
    </row>
    <row r="13" spans="1:12" hidden="1">
      <c r="A13" s="36"/>
      <c r="B13" s="33">
        <v>1103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</row>
    <row r="14" spans="1:12">
      <c r="A14" s="36"/>
      <c r="B14" s="33" t="s">
        <v>135</v>
      </c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31.5">
      <c r="A15" s="36" t="s">
        <v>136</v>
      </c>
      <c r="B15" s="33">
        <v>2001</v>
      </c>
      <c r="C15" s="34"/>
      <c r="D15" s="35">
        <f>G15+J15</f>
        <v>218965958.2299999</v>
      </c>
      <c r="E15" s="35">
        <f t="shared" ref="E15:E16" si="5">H15+K15</f>
        <v>308000000</v>
      </c>
      <c r="F15" s="35">
        <f t="shared" ref="F15:F16" si="6">I15+L15</f>
        <v>308000000</v>
      </c>
      <c r="G15" s="35">
        <f>раздел3_3!D8+раздел3_3!E8+раздел3_3!G8-раздел3_3!D9-раздел3_3!D11-раздел3_3!E9-раздел3_3!E11-раздел3_3!G9-раздел3_3!G10-раздел3_3!G11-раздел3_3!G29-раздел3_3!G30-раздел3_3!G31-G11</f>
        <v>180252085.83999991</v>
      </c>
      <c r="H15" s="35">
        <v>265000000</v>
      </c>
      <c r="I15" s="35">
        <v>265000000</v>
      </c>
      <c r="J15" s="35">
        <f>раздел3_3!H12+раздел3_3!H14+раздел3_3!H16+раздел3_3!H17+раздел3_3!H32+раздел3_3!H35+раздел3_3!H36+раздел3_3!H37+раздел3_3!H13-J11</f>
        <v>38713872.390000001</v>
      </c>
      <c r="K15" s="35">
        <v>43000000</v>
      </c>
      <c r="L15" s="35">
        <v>43000000</v>
      </c>
    </row>
    <row r="16" spans="1:12" ht="15.75" customHeight="1">
      <c r="A16" s="36" t="s">
        <v>136</v>
      </c>
      <c r="B16" s="33">
        <v>2101</v>
      </c>
      <c r="C16" s="34">
        <v>2018</v>
      </c>
      <c r="D16" s="35">
        <f>G16+J16</f>
        <v>218965958.22999996</v>
      </c>
      <c r="E16" s="35">
        <f t="shared" si="5"/>
        <v>308000000</v>
      </c>
      <c r="F16" s="35">
        <f t="shared" si="6"/>
        <v>308000000</v>
      </c>
      <c r="G16" s="35">
        <f>раздел3_3!D35+раздел3_3!D36+раздел3_3!D37+раздел3_3!E32+раздел3_3!E35+раздел3_3!E36+раздел3_3!E37+раздел3_3!G37+раздел3_3!G36+раздел3_3!G35+раздел3_3!G32+раздел3_3!G17+раздел3_3!G16+раздел3_3!G14+раздел3_3!G13+раздел3_3!G12+раздел3_3!D17+раздел3_3!E16-G11</f>
        <v>180252085.83999997</v>
      </c>
      <c r="H16" s="35">
        <v>265000000</v>
      </c>
      <c r="I16" s="35">
        <v>265000000</v>
      </c>
      <c r="J16" s="35">
        <f>раздел3_3!H8-раздел3_3!H9-раздел3_3!H10-раздел3_3!H11-раздел3_3!H28-раздел3_3!H29-раздел3_3!H31-J11</f>
        <v>38713872.390000001</v>
      </c>
      <c r="K16" s="35">
        <v>43000000</v>
      </c>
      <c r="L16" s="35">
        <v>43000000</v>
      </c>
    </row>
    <row r="17" spans="1:12">
      <c r="A17" s="36"/>
      <c r="B17" s="33">
        <v>2102</v>
      </c>
      <c r="C17" s="34">
        <v>2018</v>
      </c>
      <c r="D17" s="35"/>
      <c r="E17" s="35"/>
      <c r="F17" s="35"/>
      <c r="G17" s="35"/>
      <c r="H17" s="35"/>
      <c r="I17" s="35"/>
      <c r="J17" s="35"/>
      <c r="K17" s="35"/>
      <c r="L17" s="35"/>
    </row>
    <row r="18" spans="1:12">
      <c r="A18" s="36"/>
      <c r="B18" s="33">
        <v>2103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1:12" hidden="1">
      <c r="A19" s="36"/>
      <c r="B19" s="33" t="s">
        <v>135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</row>
    <row r="21" spans="1:12">
      <c r="C21" s="139"/>
      <c r="D21" s="140"/>
      <c r="E21" s="139"/>
    </row>
    <row r="22" spans="1:12">
      <c r="A22" s="132" t="s">
        <v>460</v>
      </c>
      <c r="B22" s="133"/>
      <c r="C22" s="141"/>
      <c r="D22" s="142">
        <f>15982455.2-2424662.77</f>
        <v>13557792.43</v>
      </c>
      <c r="E22" s="141"/>
      <c r="F22" s="133"/>
      <c r="J22" s="137"/>
    </row>
    <row r="23" spans="1:12">
      <c r="A23" s="132"/>
      <c r="B23" s="133"/>
      <c r="C23" s="141"/>
      <c r="D23" s="142">
        <v>2241087.61</v>
      </c>
      <c r="E23" s="141"/>
      <c r="F23" s="133"/>
      <c r="G23" s="137"/>
    </row>
    <row r="24" spans="1:12">
      <c r="A24" s="132"/>
      <c r="B24" s="133"/>
      <c r="C24" s="141"/>
      <c r="D24" s="141"/>
      <c r="E24" s="141"/>
      <c r="F24" s="133"/>
      <c r="J24" s="137"/>
    </row>
    <row r="25" spans="1:12">
      <c r="C25" s="139"/>
      <c r="D25" s="140"/>
      <c r="E25" s="139"/>
      <c r="G25" s="137"/>
    </row>
    <row r="26" spans="1:12">
      <c r="K26" s="137"/>
    </row>
    <row r="28" spans="1:12">
      <c r="J28" s="137"/>
    </row>
  </sheetData>
  <mergeCells count="10">
    <mergeCell ref="A1:L1"/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pageMargins left="0.39370078740157483" right="0.39370078740157483" top="0.78740157480314965" bottom="0.39370078740157483" header="0.51181102362204722" footer="0.51181102362204722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tabSelected="1" zoomScaleNormal="100" workbookViewId="0">
      <selection activeCell="B31" sqref="B31"/>
    </sheetView>
  </sheetViews>
  <sheetFormatPr defaultRowHeight="15.75"/>
  <cols>
    <col min="1" max="1" width="43.28515625" style="24" customWidth="1"/>
    <col min="2" max="2" width="10.7109375" style="24" customWidth="1"/>
    <col min="3" max="3" width="19.85546875" style="24" customWidth="1"/>
    <col min="4" max="4" width="13.28515625" style="24" customWidth="1"/>
    <col min="5" max="5" width="17.85546875" style="24" customWidth="1"/>
    <col min="6" max="6" width="15.140625" style="24" customWidth="1"/>
    <col min="7" max="7" width="18.5703125" style="24" customWidth="1"/>
    <col min="8" max="8" width="13.85546875" style="24" customWidth="1"/>
    <col min="9" max="9" width="15.42578125" style="24" bestFit="1" customWidth="1"/>
    <col min="10" max="1025" width="11.5703125" style="24"/>
  </cols>
  <sheetData>
    <row r="1" spans="1:9" s="1" customFormat="1" ht="18.75">
      <c r="A1" s="156" t="s">
        <v>303</v>
      </c>
      <c r="B1" s="156"/>
      <c r="C1" s="156"/>
      <c r="D1" s="156"/>
      <c r="E1" s="156"/>
      <c r="F1" s="156"/>
      <c r="G1" s="156"/>
      <c r="H1" s="156"/>
    </row>
    <row r="2" spans="1:9" s="1" customFormat="1" ht="18.75">
      <c r="A2" s="156" t="str">
        <f>титульный!C7</f>
        <v>«30» ИЮНЯ  2018 г.</v>
      </c>
      <c r="B2" s="156"/>
      <c r="C2" s="156"/>
      <c r="D2" s="156"/>
      <c r="E2" s="156"/>
      <c r="F2" s="156"/>
      <c r="G2" s="156"/>
      <c r="H2" s="156"/>
    </row>
    <row r="3" spans="1:9" s="1" customFormat="1" ht="18.75"/>
    <row r="4" spans="1:9" ht="15.75" customHeight="1">
      <c r="A4" s="163" t="s">
        <v>31</v>
      </c>
      <c r="B4" s="163" t="s">
        <v>137</v>
      </c>
      <c r="C4" s="162" t="s">
        <v>138</v>
      </c>
      <c r="D4" s="162"/>
      <c r="E4" s="162"/>
      <c r="F4" s="162"/>
      <c r="G4" s="162"/>
      <c r="H4" s="162"/>
    </row>
    <row r="5" spans="1:9" ht="15.75" customHeight="1">
      <c r="A5" s="164"/>
      <c r="B5" s="164"/>
      <c r="C5" s="163" t="s">
        <v>66</v>
      </c>
      <c r="D5" s="162" t="s">
        <v>67</v>
      </c>
      <c r="E5" s="162"/>
      <c r="F5" s="162"/>
      <c r="G5" s="162"/>
      <c r="H5" s="162"/>
    </row>
    <row r="6" spans="1:9" ht="189">
      <c r="A6" s="165"/>
      <c r="B6" s="165"/>
      <c r="C6" s="165"/>
      <c r="D6" s="30" t="s">
        <v>139</v>
      </c>
      <c r="E6" s="30" t="s">
        <v>140</v>
      </c>
      <c r="F6" s="30" t="s">
        <v>71</v>
      </c>
      <c r="G6" s="30" t="s">
        <v>72</v>
      </c>
      <c r="H6" s="30" t="s">
        <v>73</v>
      </c>
    </row>
    <row r="7" spans="1:9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9">
      <c r="A8" s="118" t="s">
        <v>141</v>
      </c>
      <c r="B8" s="31"/>
      <c r="C8" s="60">
        <f t="shared" ref="C8:C37" si="0">SUM(D8:H8)</f>
        <v>652335081.06939995</v>
      </c>
      <c r="D8" s="60">
        <f>SUM(D9:D37)</f>
        <v>548530</v>
      </c>
      <c r="E8" s="60">
        <f>SUM(E9:E37)</f>
        <v>6358832.7693999996</v>
      </c>
      <c r="F8" s="60">
        <f>SUM(F9:F37)</f>
        <v>0</v>
      </c>
      <c r="G8" s="60">
        <f>SUM(G9:G37)</f>
        <v>590427718.29999995</v>
      </c>
      <c r="H8" s="60">
        <f>SUM(H9:H37)</f>
        <v>55000000</v>
      </c>
    </row>
    <row r="9" spans="1:9">
      <c r="A9" s="32" t="s">
        <v>142</v>
      </c>
      <c r="B9" s="31">
        <v>211</v>
      </c>
      <c r="C9" s="59">
        <f t="shared" si="0"/>
        <v>256437241.69999999</v>
      </c>
      <c r="D9" s="59">
        <v>333517</v>
      </c>
      <c r="E9" s="59">
        <v>344744.7</v>
      </c>
      <c r="F9" s="59"/>
      <c r="G9" s="59">
        <v>247238980</v>
      </c>
      <c r="H9" s="59">
        <v>8520000</v>
      </c>
    </row>
    <row r="10" spans="1:9">
      <c r="A10" s="32" t="s">
        <v>143</v>
      </c>
      <c r="B10" s="31">
        <v>212</v>
      </c>
      <c r="C10" s="59">
        <f t="shared" si="0"/>
        <v>550000</v>
      </c>
      <c r="D10" s="59"/>
      <c r="E10" s="59"/>
      <c r="F10" s="59"/>
      <c r="G10" s="59">
        <v>250000</v>
      </c>
      <c r="H10" s="59">
        <v>300000</v>
      </c>
    </row>
    <row r="11" spans="1:9">
      <c r="A11" s="32" t="s">
        <v>144</v>
      </c>
      <c r="B11" s="31">
        <v>213</v>
      </c>
      <c r="C11" s="59">
        <f t="shared" si="0"/>
        <v>77444047.899399996</v>
      </c>
      <c r="D11" s="59">
        <v>100723</v>
      </c>
      <c r="E11" s="59">
        <v>104112.89939999999</v>
      </c>
      <c r="F11" s="59"/>
      <c r="G11" s="59">
        <v>74666172</v>
      </c>
      <c r="H11" s="59">
        <v>2573040</v>
      </c>
      <c r="I11" s="137"/>
    </row>
    <row r="12" spans="1:9">
      <c r="A12" s="32" t="s">
        <v>145</v>
      </c>
      <c r="B12" s="31">
        <v>221</v>
      </c>
      <c r="C12" s="59">
        <f t="shared" si="0"/>
        <v>1645000</v>
      </c>
      <c r="D12" s="59"/>
      <c r="E12" s="59"/>
      <c r="F12" s="59"/>
      <c r="G12" s="59">
        <v>1510000</v>
      </c>
      <c r="H12" s="59">
        <v>135000</v>
      </c>
      <c r="I12" s="137"/>
    </row>
    <row r="13" spans="1:9">
      <c r="A13" s="32" t="s">
        <v>146</v>
      </c>
      <c r="B13" s="31">
        <v>222</v>
      </c>
      <c r="C13" s="59">
        <f t="shared" si="0"/>
        <v>109000</v>
      </c>
      <c r="D13" s="59"/>
      <c r="E13" s="59"/>
      <c r="F13" s="59"/>
      <c r="G13" s="59">
        <v>60000</v>
      </c>
      <c r="H13" s="59">
        <v>49000</v>
      </c>
      <c r="I13" s="137"/>
    </row>
    <row r="14" spans="1:9">
      <c r="A14" s="32" t="s">
        <v>147</v>
      </c>
      <c r="B14" s="31">
        <v>223</v>
      </c>
      <c r="C14" s="59">
        <f t="shared" si="0"/>
        <v>25000000</v>
      </c>
      <c r="D14" s="59"/>
      <c r="E14" s="59"/>
      <c r="F14" s="59"/>
      <c r="G14" s="59">
        <v>24500000</v>
      </c>
      <c r="H14" s="59">
        <v>500000</v>
      </c>
    </row>
    <row r="15" spans="1:9" ht="31.5">
      <c r="A15" s="32" t="s">
        <v>148</v>
      </c>
      <c r="B15" s="31">
        <v>224</v>
      </c>
      <c r="C15" s="59">
        <f t="shared" si="0"/>
        <v>0</v>
      </c>
      <c r="D15" s="59"/>
      <c r="E15" s="59"/>
      <c r="F15" s="59"/>
      <c r="G15" s="59"/>
      <c r="H15" s="59"/>
    </row>
    <row r="16" spans="1:9" ht="31.5">
      <c r="A16" s="32" t="s">
        <v>149</v>
      </c>
      <c r="B16" s="31">
        <v>225</v>
      </c>
      <c r="C16" s="59">
        <f t="shared" si="0"/>
        <v>27393662.77</v>
      </c>
      <c r="D16" s="59"/>
      <c r="E16" s="59">
        <v>4242662.7699999996</v>
      </c>
      <c r="F16" s="59"/>
      <c r="G16" s="59">
        <v>19000000</v>
      </c>
      <c r="H16" s="59">
        <v>4151000</v>
      </c>
      <c r="I16" s="137"/>
    </row>
    <row r="17" spans="1:9">
      <c r="A17" s="32" t="s">
        <v>150</v>
      </c>
      <c r="B17" s="31">
        <v>226</v>
      </c>
      <c r="C17" s="59">
        <f t="shared" si="0"/>
        <v>11027715</v>
      </c>
      <c r="D17" s="59">
        <v>5755</v>
      </c>
      <c r="E17" s="59"/>
      <c r="F17" s="59"/>
      <c r="G17" s="59">
        <v>9000000</v>
      </c>
      <c r="H17" s="59">
        <v>2021960</v>
      </c>
      <c r="I17" s="137"/>
    </row>
    <row r="18" spans="1:9">
      <c r="A18" s="32" t="s">
        <v>151</v>
      </c>
      <c r="B18" s="31">
        <v>231</v>
      </c>
      <c r="C18" s="59">
        <f t="shared" si="0"/>
        <v>0</v>
      </c>
      <c r="D18" s="59"/>
      <c r="E18" s="59"/>
      <c r="F18" s="59"/>
      <c r="G18" s="59"/>
      <c r="H18" s="59"/>
    </row>
    <row r="19" spans="1:9">
      <c r="A19" s="32" t="s">
        <v>152</v>
      </c>
      <c r="B19" s="31">
        <v>232</v>
      </c>
      <c r="C19" s="59">
        <f t="shared" si="0"/>
        <v>0</v>
      </c>
      <c r="D19" s="59"/>
      <c r="E19" s="59"/>
      <c r="F19" s="59"/>
      <c r="G19" s="59"/>
      <c r="H19" s="59"/>
    </row>
    <row r="20" spans="1:9" ht="47.25">
      <c r="A20" s="32" t="s">
        <v>153</v>
      </c>
      <c r="B20" s="31">
        <v>241</v>
      </c>
      <c r="C20" s="59">
        <f t="shared" si="0"/>
        <v>0</v>
      </c>
      <c r="D20" s="59"/>
      <c r="E20" s="59"/>
      <c r="F20" s="59"/>
      <c r="G20" s="59"/>
      <c r="H20" s="59"/>
    </row>
    <row r="21" spans="1:9" ht="63">
      <c r="A21" s="32" t="s">
        <v>154</v>
      </c>
      <c r="B21" s="31">
        <v>242</v>
      </c>
      <c r="C21" s="59">
        <f t="shared" si="0"/>
        <v>0</v>
      </c>
      <c r="D21" s="59"/>
      <c r="E21" s="59"/>
      <c r="F21" s="59"/>
      <c r="G21" s="59"/>
      <c r="H21" s="59"/>
    </row>
    <row r="22" spans="1:9" ht="47.25">
      <c r="A22" s="32" t="s">
        <v>155</v>
      </c>
      <c r="B22" s="31">
        <v>261</v>
      </c>
      <c r="C22" s="59">
        <f t="shared" si="0"/>
        <v>0</v>
      </c>
      <c r="D22" s="59"/>
      <c r="E22" s="59"/>
      <c r="F22" s="59"/>
      <c r="G22" s="59"/>
      <c r="H22" s="59"/>
    </row>
    <row r="23" spans="1:9" ht="31.5">
      <c r="A23" s="32" t="s">
        <v>156</v>
      </c>
      <c r="B23" s="31">
        <v>262</v>
      </c>
      <c r="C23" s="59">
        <f t="shared" si="0"/>
        <v>0</v>
      </c>
      <c r="D23" s="59"/>
      <c r="E23" s="59"/>
      <c r="F23" s="59"/>
      <c r="G23" s="59"/>
      <c r="H23" s="59"/>
    </row>
    <row r="24" spans="1:9" ht="47.25">
      <c r="A24" s="32" t="s">
        <v>157</v>
      </c>
      <c r="B24" s="31">
        <v>263</v>
      </c>
      <c r="C24" s="59">
        <f t="shared" si="0"/>
        <v>0</v>
      </c>
      <c r="D24" s="59"/>
      <c r="E24" s="59"/>
      <c r="F24" s="59"/>
      <c r="G24" s="59"/>
      <c r="H24" s="59"/>
    </row>
    <row r="25" spans="1:9" ht="31.5">
      <c r="A25" s="32" t="s">
        <v>158</v>
      </c>
      <c r="B25" s="31">
        <v>271</v>
      </c>
      <c r="C25" s="59">
        <f t="shared" si="0"/>
        <v>0</v>
      </c>
      <c r="D25" s="59"/>
      <c r="E25" s="59"/>
      <c r="F25" s="59"/>
      <c r="G25" s="59"/>
      <c r="H25" s="59"/>
    </row>
    <row r="26" spans="1:9">
      <c r="A26" s="32" t="s">
        <v>159</v>
      </c>
      <c r="B26" s="31">
        <v>272</v>
      </c>
      <c r="C26" s="59">
        <f t="shared" si="0"/>
        <v>0</v>
      </c>
      <c r="D26" s="59"/>
      <c r="E26" s="59"/>
      <c r="F26" s="59"/>
      <c r="G26" s="59"/>
      <c r="H26" s="59"/>
    </row>
    <row r="27" spans="1:9" ht="31.5">
      <c r="A27" s="32" t="s">
        <v>160</v>
      </c>
      <c r="B27" s="31">
        <v>273</v>
      </c>
      <c r="C27" s="59">
        <f t="shared" si="0"/>
        <v>0</v>
      </c>
      <c r="D27" s="59"/>
      <c r="E27" s="59"/>
      <c r="F27" s="59"/>
      <c r="G27" s="59"/>
      <c r="H27" s="59"/>
    </row>
    <row r="28" spans="1:9">
      <c r="A28" s="32" t="s">
        <v>94</v>
      </c>
      <c r="B28" s="31">
        <v>291</v>
      </c>
      <c r="C28" s="59">
        <f t="shared" si="0"/>
        <v>72000</v>
      </c>
      <c r="D28" s="59"/>
      <c r="E28" s="59"/>
      <c r="F28" s="59"/>
      <c r="G28" s="59"/>
      <c r="H28" s="59">
        <v>72000</v>
      </c>
    </row>
    <row r="29" spans="1:9">
      <c r="A29" s="32" t="s">
        <v>161</v>
      </c>
      <c r="B29" s="31">
        <v>292</v>
      </c>
      <c r="C29" s="59">
        <f t="shared" si="0"/>
        <v>5918000</v>
      </c>
      <c r="D29" s="59"/>
      <c r="E29" s="59"/>
      <c r="F29" s="59"/>
      <c r="G29" s="59">
        <v>4918000</v>
      </c>
      <c r="H29" s="59">
        <v>1000000</v>
      </c>
    </row>
    <row r="30" spans="1:9">
      <c r="A30" s="32" t="s">
        <v>162</v>
      </c>
      <c r="B30" s="31">
        <v>293</v>
      </c>
      <c r="C30" s="59">
        <f t="shared" si="0"/>
        <v>5035000</v>
      </c>
      <c r="D30" s="59"/>
      <c r="E30" s="59"/>
      <c r="F30" s="59"/>
      <c r="G30" s="59">
        <v>5035000</v>
      </c>
      <c r="H30" s="59"/>
    </row>
    <row r="31" spans="1:9">
      <c r="A31" s="32" t="s">
        <v>163</v>
      </c>
      <c r="B31" s="31">
        <v>294</v>
      </c>
      <c r="C31" s="59">
        <f t="shared" si="0"/>
        <v>588000</v>
      </c>
      <c r="D31" s="59"/>
      <c r="E31" s="59"/>
      <c r="F31" s="59"/>
      <c r="G31" s="59">
        <v>360000</v>
      </c>
      <c r="H31" s="59">
        <v>228000</v>
      </c>
    </row>
    <row r="32" spans="1:9">
      <c r="A32" s="32" t="s">
        <v>164</v>
      </c>
      <c r="B32" s="31">
        <v>310</v>
      </c>
      <c r="C32" s="59">
        <f t="shared" si="0"/>
        <v>32670000</v>
      </c>
      <c r="D32" s="59"/>
      <c r="E32" s="59">
        <v>1120000</v>
      </c>
      <c r="F32" s="59"/>
      <c r="G32" s="59">
        <v>8000000</v>
      </c>
      <c r="H32" s="59">
        <v>23550000</v>
      </c>
    </row>
    <row r="33" spans="1:10" ht="31.5">
      <c r="A33" s="32" t="s">
        <v>165</v>
      </c>
      <c r="B33" s="31">
        <v>320</v>
      </c>
      <c r="C33" s="59">
        <f t="shared" si="0"/>
        <v>0</v>
      </c>
      <c r="D33" s="59"/>
      <c r="E33" s="59"/>
      <c r="F33" s="59"/>
      <c r="G33" s="59"/>
      <c r="H33" s="59"/>
    </row>
    <row r="34" spans="1:10" ht="31.5">
      <c r="A34" s="32" t="s">
        <v>166</v>
      </c>
      <c r="B34" s="31">
        <v>330</v>
      </c>
      <c r="C34" s="59">
        <f t="shared" si="0"/>
        <v>0</v>
      </c>
      <c r="D34" s="59"/>
      <c r="E34" s="59"/>
      <c r="F34" s="59"/>
      <c r="G34" s="59"/>
      <c r="H34" s="59"/>
    </row>
    <row r="35" spans="1:10" ht="31.5">
      <c r="A35" s="32" t="s">
        <v>167</v>
      </c>
      <c r="B35" s="31">
        <v>341</v>
      </c>
      <c r="C35" s="59">
        <f t="shared" si="0"/>
        <v>141218120.36999995</v>
      </c>
      <c r="D35" s="59">
        <v>62575</v>
      </c>
      <c r="E35" s="59">
        <v>365979.07</v>
      </c>
      <c r="F35" s="59"/>
      <c r="G35" s="59">
        <v>132889566.29999995</v>
      </c>
      <c r="H35" s="59">
        <v>7900000</v>
      </c>
    </row>
    <row r="36" spans="1:10">
      <c r="A36" s="32" t="s">
        <v>168</v>
      </c>
      <c r="B36" s="31">
        <v>342</v>
      </c>
      <c r="C36" s="59">
        <f t="shared" si="0"/>
        <v>31043620</v>
      </c>
      <c r="D36" s="59">
        <v>30020</v>
      </c>
      <c r="E36" s="59">
        <v>13600</v>
      </c>
      <c r="F36" s="59"/>
      <c r="G36" s="59">
        <v>29000000</v>
      </c>
      <c r="H36" s="59">
        <v>2000000</v>
      </c>
    </row>
    <row r="37" spans="1:10">
      <c r="A37" s="32" t="s">
        <v>169</v>
      </c>
      <c r="B37" s="31">
        <v>343</v>
      </c>
      <c r="C37" s="59">
        <f t="shared" si="0"/>
        <v>36183673.329999998</v>
      </c>
      <c r="D37" s="59">
        <v>15940</v>
      </c>
      <c r="E37" s="59">
        <v>167733.32999999999</v>
      </c>
      <c r="F37" s="59"/>
      <c r="G37" s="59">
        <v>34000000</v>
      </c>
      <c r="H37" s="59">
        <v>2000000</v>
      </c>
    </row>
    <row r="39" spans="1:10">
      <c r="A39" s="119"/>
      <c r="B39" s="119"/>
      <c r="C39" s="119"/>
      <c r="D39" s="119"/>
      <c r="E39" s="136"/>
      <c r="F39" s="133"/>
      <c r="G39" s="119"/>
      <c r="H39" s="133"/>
      <c r="I39" s="119"/>
      <c r="J39" s="119"/>
    </row>
    <row r="40" spans="1:10">
      <c r="A40" s="119"/>
      <c r="B40" s="119"/>
      <c r="C40" s="119"/>
      <c r="D40" s="119"/>
      <c r="E40" s="133"/>
      <c r="F40" s="133"/>
      <c r="G40" s="137"/>
      <c r="H40" s="133"/>
      <c r="I40" s="119"/>
      <c r="J40" s="119"/>
    </row>
    <row r="41" spans="1:10">
      <c r="A41" s="119"/>
      <c r="B41" s="119"/>
      <c r="C41" s="119"/>
      <c r="D41" s="119"/>
      <c r="E41" s="133"/>
      <c r="F41" s="133"/>
      <c r="H41" s="133"/>
      <c r="I41" s="119"/>
      <c r="J41" s="119"/>
    </row>
    <row r="42" spans="1:10">
      <c r="A42" s="119"/>
      <c r="B42" s="119"/>
      <c r="C42" s="149"/>
      <c r="D42" s="149"/>
      <c r="E42" s="149"/>
      <c r="F42" s="149"/>
      <c r="G42" s="149"/>
      <c r="H42" s="149"/>
      <c r="I42" s="119"/>
      <c r="J42" s="119"/>
    </row>
    <row r="43" spans="1:10">
      <c r="A43" s="119"/>
      <c r="B43" s="119"/>
      <c r="C43" s="119"/>
      <c r="D43" s="149"/>
      <c r="E43" s="133"/>
      <c r="F43" s="133"/>
      <c r="G43" s="137"/>
      <c r="H43" s="133"/>
      <c r="I43" s="119"/>
      <c r="J43" s="119"/>
    </row>
    <row r="44" spans="1:10">
      <c r="A44" s="133"/>
      <c r="B44" s="133"/>
      <c r="C44" s="133"/>
      <c r="D44" s="133"/>
      <c r="E44" s="133"/>
      <c r="F44" s="133"/>
      <c r="H44" s="133"/>
      <c r="I44" s="133"/>
      <c r="J44" s="133"/>
    </row>
    <row r="45" spans="1:10">
      <c r="A45" s="133"/>
      <c r="B45" s="133"/>
      <c r="C45" s="134"/>
      <c r="D45" s="134"/>
      <c r="E45" s="134"/>
      <c r="F45" s="134"/>
      <c r="G45" s="137"/>
      <c r="H45" s="134"/>
      <c r="I45" s="133"/>
      <c r="J45" s="133"/>
    </row>
    <row r="46" spans="1:10">
      <c r="A46" s="133"/>
      <c r="B46" s="133"/>
      <c r="C46" s="133"/>
      <c r="D46" s="133"/>
      <c r="E46" s="133"/>
      <c r="F46" s="133"/>
      <c r="H46" s="133"/>
      <c r="I46" s="133"/>
      <c r="J46" s="133"/>
    </row>
    <row r="47" spans="1:10">
      <c r="A47" s="135"/>
      <c r="B47" s="133"/>
      <c r="C47" s="136"/>
      <c r="D47" s="136"/>
      <c r="E47" s="136"/>
      <c r="F47" s="136"/>
      <c r="G47" s="137"/>
      <c r="H47" s="136"/>
      <c r="I47" s="133"/>
      <c r="J47" s="133"/>
    </row>
    <row r="48" spans="1:10">
      <c r="A48" s="135"/>
      <c r="B48" s="133"/>
      <c r="C48" s="136"/>
      <c r="D48" s="136"/>
      <c r="E48" s="136"/>
      <c r="F48" s="136"/>
      <c r="G48" s="137"/>
      <c r="H48" s="136"/>
      <c r="I48" s="133"/>
      <c r="J48" s="133"/>
    </row>
    <row r="49" spans="1:10">
      <c r="A49" s="135"/>
      <c r="B49" s="133"/>
      <c r="C49" s="136"/>
      <c r="D49" s="136"/>
      <c r="E49" s="136"/>
      <c r="F49" s="136"/>
      <c r="G49" s="136"/>
      <c r="H49" s="136"/>
      <c r="I49" s="133"/>
      <c r="J49" s="133"/>
    </row>
    <row r="50" spans="1:10">
      <c r="A50" s="135"/>
      <c r="B50" s="133"/>
      <c r="C50" s="136"/>
      <c r="D50" s="136"/>
      <c r="E50" s="136"/>
      <c r="F50" s="136"/>
      <c r="G50" s="136"/>
      <c r="H50" s="136"/>
      <c r="I50" s="133"/>
      <c r="J50" s="133"/>
    </row>
    <row r="51" spans="1:10">
      <c r="A51" s="133"/>
      <c r="B51" s="133"/>
      <c r="C51" s="136"/>
      <c r="D51" s="136"/>
      <c r="E51" s="136"/>
      <c r="F51" s="136"/>
      <c r="G51" s="136"/>
      <c r="H51" s="136"/>
      <c r="I51" s="133"/>
      <c r="J51" s="133"/>
    </row>
    <row r="52" spans="1:10">
      <c r="A52" s="133"/>
      <c r="B52" s="133"/>
      <c r="C52" s="136"/>
      <c r="D52" s="136"/>
      <c r="E52" s="136"/>
      <c r="F52" s="136"/>
      <c r="G52" s="136"/>
      <c r="H52" s="136"/>
      <c r="I52" s="133"/>
      <c r="J52" s="133"/>
    </row>
    <row r="53" spans="1:10">
      <c r="A53" s="133"/>
      <c r="B53" s="133"/>
      <c r="C53" s="136"/>
      <c r="D53" s="136"/>
      <c r="E53" s="136"/>
      <c r="F53" s="136"/>
      <c r="G53" s="136"/>
      <c r="H53" s="136"/>
      <c r="I53" s="133"/>
      <c r="J53" s="133"/>
    </row>
    <row r="54" spans="1:10">
      <c r="A54" s="133"/>
      <c r="B54" s="133"/>
      <c r="C54" s="133"/>
      <c r="D54" s="133"/>
      <c r="E54" s="133"/>
      <c r="F54" s="133"/>
      <c r="G54" s="133"/>
      <c r="H54" s="133"/>
      <c r="I54" s="133"/>
      <c r="J54" s="133"/>
    </row>
    <row r="55" spans="1:10">
      <c r="A55" s="133"/>
      <c r="B55" s="133"/>
      <c r="C55" s="136"/>
      <c r="D55" s="133"/>
      <c r="E55" s="133"/>
      <c r="F55" s="133"/>
      <c r="G55" s="133"/>
      <c r="H55" s="133"/>
      <c r="I55" s="133"/>
      <c r="J55" s="133"/>
    </row>
    <row r="56" spans="1:10">
      <c r="A56" s="133"/>
      <c r="B56" s="133"/>
      <c r="C56" s="136"/>
      <c r="D56" s="133"/>
      <c r="E56" s="133"/>
      <c r="F56" s="133"/>
      <c r="G56" s="133"/>
      <c r="H56" s="133"/>
      <c r="I56" s="133"/>
      <c r="J56" s="133"/>
    </row>
    <row r="57" spans="1:10">
      <c r="A57" s="133"/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>
      <c r="A58" s="133"/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>
      <c r="A59" s="133"/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>
      <c r="A60" s="133"/>
      <c r="B60" s="133"/>
      <c r="C60" s="133"/>
      <c r="D60" s="133"/>
      <c r="E60" s="133"/>
      <c r="F60" s="133"/>
      <c r="G60" s="133"/>
      <c r="H60" s="133"/>
      <c r="I60" s="133"/>
      <c r="J60" s="133"/>
    </row>
    <row r="61" spans="1:10">
      <c r="A61" s="133"/>
      <c r="B61" s="133"/>
      <c r="C61" s="133"/>
      <c r="D61" s="133"/>
      <c r="E61" s="133"/>
      <c r="F61" s="133"/>
      <c r="G61" s="133"/>
      <c r="H61" s="133"/>
      <c r="I61" s="133"/>
      <c r="J61" s="133"/>
    </row>
  </sheetData>
  <mergeCells count="7">
    <mergeCell ref="A1:H1"/>
    <mergeCell ref="A2:H2"/>
    <mergeCell ref="A4:A6"/>
    <mergeCell ref="B4:B6"/>
    <mergeCell ref="C4:H4"/>
    <mergeCell ref="C5:C6"/>
    <mergeCell ref="D5:H5"/>
  </mergeCells>
  <pageMargins left="0.39370078740157483" right="0.39370078740157483" top="0.78740157480314965" bottom="0.39370078740157483" header="0.51181102362204722" footer="0.51181102362204722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5"/>
  <sheetViews>
    <sheetView topLeftCell="A10" zoomScaleNormal="100" workbookViewId="0">
      <selection activeCell="C6" sqref="C6:C7"/>
    </sheetView>
  </sheetViews>
  <sheetFormatPr defaultRowHeight="15.75"/>
  <cols>
    <col min="1" max="1" width="64.85546875" style="24" customWidth="1"/>
    <col min="2" max="2" width="11.5703125" style="24"/>
    <col min="3" max="3" width="32.85546875" style="24" customWidth="1"/>
    <col min="4" max="5" width="2.5703125" style="24" customWidth="1"/>
    <col min="6" max="1025" width="11.5703125" style="24"/>
  </cols>
  <sheetData>
    <row r="1" spans="1:8" s="1" customFormat="1" ht="18.75">
      <c r="A1" s="156" t="s">
        <v>170</v>
      </c>
      <c r="B1" s="156"/>
      <c r="C1" s="156"/>
      <c r="D1" s="156"/>
      <c r="E1" s="156"/>
      <c r="F1" s="156"/>
      <c r="G1" s="156"/>
    </row>
    <row r="2" spans="1:8" s="1" customFormat="1" ht="18.75"/>
    <row r="3" spans="1:8" ht="31.5">
      <c r="A3" s="30" t="s">
        <v>31</v>
      </c>
      <c r="B3" s="30" t="s">
        <v>63</v>
      </c>
      <c r="C3" s="30" t="s">
        <v>171</v>
      </c>
    </row>
    <row r="4" spans="1:8">
      <c r="A4" s="30">
        <v>1</v>
      </c>
      <c r="B4" s="31">
        <v>2</v>
      </c>
      <c r="C4" s="31">
        <v>3</v>
      </c>
    </row>
    <row r="5" spans="1:8">
      <c r="A5" s="32" t="s">
        <v>172</v>
      </c>
      <c r="B5" s="37">
        <v>10</v>
      </c>
      <c r="C5" s="59"/>
    </row>
    <row r="6" spans="1:8" ht="47.25">
      <c r="A6" s="32" t="s">
        <v>173</v>
      </c>
      <c r="B6" s="37">
        <v>20</v>
      </c>
      <c r="C6" s="59"/>
    </row>
    <row r="7" spans="1:8">
      <c r="A7" s="32" t="s">
        <v>174</v>
      </c>
      <c r="B7" s="37">
        <v>30</v>
      </c>
      <c r="C7" s="59">
        <v>4094.51</v>
      </c>
    </row>
    <row r="8" spans="1:8" ht="18.75">
      <c r="A8" s="1"/>
      <c r="B8" s="1"/>
      <c r="C8" s="1"/>
      <c r="D8" s="1"/>
      <c r="E8" s="1"/>
      <c r="F8" s="1"/>
      <c r="G8" s="1"/>
      <c r="H8" s="1"/>
    </row>
    <row r="9" spans="1:8" ht="18.75">
      <c r="A9" s="1"/>
      <c r="B9" s="1"/>
      <c r="C9" s="1"/>
      <c r="D9" s="1"/>
      <c r="E9" s="1"/>
      <c r="F9" s="1"/>
      <c r="G9" s="1"/>
      <c r="H9" s="1"/>
    </row>
    <row r="10" spans="1:8" ht="18.75">
      <c r="A10" s="1"/>
      <c r="B10" s="1"/>
      <c r="C10" s="1"/>
      <c r="D10" s="1"/>
      <c r="E10" s="1"/>
      <c r="F10" s="1"/>
      <c r="G10" s="1"/>
      <c r="H10" s="1"/>
    </row>
    <row r="11" spans="1:8" ht="18.75">
      <c r="A11" s="1" t="s">
        <v>175</v>
      </c>
      <c r="B11" s="1"/>
      <c r="C11" s="38"/>
      <c r="D11" s="38"/>
      <c r="E11" s="38"/>
      <c r="F11" s="166" t="s">
        <v>304</v>
      </c>
      <c r="G11" s="166"/>
      <c r="H11"/>
    </row>
    <row r="12" spans="1:8" s="26" customFormat="1" ht="12.75">
      <c r="C12" s="167" t="s">
        <v>3</v>
      </c>
      <c r="D12" s="167"/>
      <c r="F12" s="167" t="s">
        <v>176</v>
      </c>
      <c r="G12" s="167"/>
      <c r="H12" s="40"/>
    </row>
    <row r="13" spans="1:8" ht="18.75">
      <c r="A13" s="1"/>
      <c r="B13" s="1"/>
      <c r="C13" s="1"/>
      <c r="D13" s="1"/>
      <c r="E13" s="1"/>
      <c r="F13" s="1"/>
      <c r="G13" s="1"/>
      <c r="H13" s="41"/>
    </row>
    <row r="14" spans="1:8" ht="18.75">
      <c r="A14" s="1"/>
      <c r="B14" s="1"/>
      <c r="C14" s="1"/>
      <c r="D14" s="1"/>
      <c r="E14" s="1"/>
      <c r="F14" s="1"/>
      <c r="G14" s="1"/>
      <c r="H14" s="41"/>
    </row>
    <row r="15" spans="1:8" ht="18.75">
      <c r="A15" s="1" t="s">
        <v>177</v>
      </c>
      <c r="B15" s="1"/>
      <c r="C15" s="38"/>
      <c r="D15" s="38"/>
      <c r="E15" s="38"/>
      <c r="F15" s="166" t="s">
        <v>305</v>
      </c>
      <c r="G15" s="166"/>
      <c r="H15"/>
    </row>
    <row r="16" spans="1:8" s="26" customFormat="1" ht="12.75">
      <c r="C16" s="167" t="s">
        <v>3</v>
      </c>
      <c r="D16" s="167"/>
      <c r="F16" s="167" t="s">
        <v>176</v>
      </c>
      <c r="G16" s="167"/>
      <c r="H16" s="40"/>
    </row>
    <row r="17" spans="1:8" ht="18.75">
      <c r="A17" s="1"/>
      <c r="B17" s="1"/>
      <c r="C17" s="1"/>
      <c r="D17" s="1"/>
      <c r="E17" s="1"/>
      <c r="F17" s="1"/>
      <c r="G17" s="41"/>
      <c r="H17"/>
    </row>
    <row r="18" spans="1:8" ht="18.75">
      <c r="A18" s="1"/>
      <c r="B18" s="1"/>
      <c r="C18" s="1"/>
      <c r="D18" s="1"/>
      <c r="E18" s="1"/>
      <c r="F18" s="1"/>
      <c r="G18" s="41"/>
      <c r="H18"/>
    </row>
    <row r="19" spans="1:8" ht="18.75">
      <c r="A19" s="1" t="s">
        <v>178</v>
      </c>
      <c r="B19" s="1"/>
      <c r="C19" s="38"/>
      <c r="D19" s="38"/>
      <c r="E19" s="38"/>
      <c r="F19" s="166" t="s">
        <v>306</v>
      </c>
      <c r="G19" s="166"/>
      <c r="H19"/>
    </row>
    <row r="20" spans="1:8" s="26" customFormat="1" ht="12.75">
      <c r="C20" s="167" t="s">
        <v>3</v>
      </c>
      <c r="D20" s="167"/>
      <c r="F20" s="167" t="s">
        <v>176</v>
      </c>
      <c r="G20" s="167"/>
      <c r="H20" s="40"/>
    </row>
    <row r="21" spans="1:8" ht="18.75">
      <c r="A21" s="1"/>
      <c r="B21" s="1"/>
      <c r="C21" s="1"/>
      <c r="D21" s="1"/>
      <c r="E21" s="1"/>
      <c r="F21" s="1"/>
      <c r="G21" s="41"/>
      <c r="H21"/>
    </row>
    <row r="22" spans="1:8" ht="18.75">
      <c r="A22" s="1"/>
      <c r="B22" s="1"/>
      <c r="C22" s="1"/>
      <c r="D22" s="1"/>
      <c r="E22" s="1"/>
      <c r="F22" s="1"/>
      <c r="G22" s="41"/>
      <c r="H22"/>
    </row>
    <row r="23" spans="1:8" ht="18.75">
      <c r="A23" s="1" t="s">
        <v>179</v>
      </c>
      <c r="B23" s="1"/>
      <c r="C23" s="38"/>
      <c r="D23" s="38"/>
      <c r="E23" s="38"/>
      <c r="F23" s="166" t="s">
        <v>307</v>
      </c>
      <c r="G23" s="166"/>
      <c r="H23"/>
    </row>
    <row r="24" spans="1:8" s="26" customFormat="1" ht="12.75">
      <c r="C24" s="167" t="s">
        <v>3</v>
      </c>
      <c r="D24" s="167"/>
      <c r="F24" s="167" t="s">
        <v>176</v>
      </c>
      <c r="G24" s="167"/>
      <c r="H24" s="40"/>
    </row>
    <row r="25" spans="1:8" ht="18.75">
      <c r="A25" s="1"/>
      <c r="B25" s="1"/>
      <c r="C25" s="1"/>
      <c r="D25" s="1"/>
      <c r="E25" s="1"/>
      <c r="F25" s="1"/>
      <c r="G25" s="1"/>
      <c r="H25" s="41"/>
    </row>
    <row r="26" spans="1:8" ht="18.75">
      <c r="A26" s="1"/>
      <c r="B26" s="1"/>
      <c r="C26" s="1"/>
      <c r="D26" s="1"/>
      <c r="E26" s="1"/>
      <c r="F26" s="1"/>
      <c r="G26" s="1"/>
      <c r="H26" s="41"/>
    </row>
    <row r="27" spans="1:8" ht="18.75">
      <c r="A27" s="1" t="s">
        <v>180</v>
      </c>
      <c r="B27" s="1"/>
      <c r="C27" s="38"/>
      <c r="D27" s="38"/>
      <c r="E27" s="38"/>
      <c r="F27" s="166" t="s">
        <v>308</v>
      </c>
      <c r="G27" s="166"/>
      <c r="H27"/>
    </row>
    <row r="28" spans="1:8" s="26" customFormat="1" ht="12.75">
      <c r="C28" s="167" t="s">
        <v>3</v>
      </c>
      <c r="D28" s="167"/>
      <c r="F28" s="167" t="s">
        <v>176</v>
      </c>
      <c r="G28" s="167"/>
      <c r="H28" s="40"/>
    </row>
    <row r="29" spans="1:8" ht="18.75">
      <c r="A29" s="1"/>
      <c r="B29" s="1"/>
      <c r="C29" s="1"/>
      <c r="D29" s="1"/>
      <c r="E29" s="1"/>
      <c r="F29" s="1"/>
      <c r="G29" s="1"/>
      <c r="H29" s="41"/>
    </row>
    <row r="30" spans="1:8" ht="18.75">
      <c r="A30" s="1"/>
      <c r="B30" s="1"/>
      <c r="C30" s="1"/>
      <c r="D30" s="1"/>
      <c r="E30" s="1"/>
      <c r="F30" s="1"/>
      <c r="G30" s="1"/>
      <c r="H30" s="41"/>
    </row>
    <row r="31" spans="1:8" ht="18.75">
      <c r="A31" s="1" t="s">
        <v>181</v>
      </c>
      <c r="B31" s="1"/>
      <c r="C31" s="1"/>
      <c r="D31" s="1"/>
      <c r="E31" s="1"/>
      <c r="F31" s="1"/>
      <c r="G31" s="1"/>
      <c r="H31" s="41"/>
    </row>
    <row r="32" spans="1:8">
      <c r="A32" s="42" t="s">
        <v>309</v>
      </c>
    </row>
    <row r="33" spans="1:1" s="26" customFormat="1" ht="12.75">
      <c r="A33" s="39" t="s">
        <v>182</v>
      </c>
    </row>
    <row r="34" spans="1:1">
      <c r="A34" s="42" t="s">
        <v>310</v>
      </c>
    </row>
    <row r="35" spans="1:1" s="26" customFormat="1" ht="12.75">
      <c r="A35" s="39" t="s">
        <v>183</v>
      </c>
    </row>
  </sheetData>
  <mergeCells count="16">
    <mergeCell ref="A1:G1"/>
    <mergeCell ref="F11:G11"/>
    <mergeCell ref="C12:D12"/>
    <mergeCell ref="F12:G12"/>
    <mergeCell ref="F15:G15"/>
    <mergeCell ref="C16:D16"/>
    <mergeCell ref="F16:G16"/>
    <mergeCell ref="F19:G19"/>
    <mergeCell ref="C20:D20"/>
    <mergeCell ref="F20:G20"/>
    <mergeCell ref="F23:G23"/>
    <mergeCell ref="C24:D24"/>
    <mergeCell ref="F24:G24"/>
    <mergeCell ref="F27:G27"/>
    <mergeCell ref="C28:D28"/>
    <mergeCell ref="F28:G28"/>
  </mergeCells>
  <pageMargins left="0.39370078740157483" right="0.39370078740157483" top="0.78740157480314965" bottom="0.39370078740157483" header="0.51181102362204722" footer="0.51181102362204722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43"/>
  <sheetViews>
    <sheetView topLeftCell="A571" zoomScaleNormal="100" workbookViewId="0">
      <selection activeCell="A174" sqref="A174:J174"/>
    </sheetView>
  </sheetViews>
  <sheetFormatPr defaultRowHeight="12.75"/>
  <cols>
    <col min="1" max="1" width="3.85546875" style="40" customWidth="1"/>
    <col min="2" max="2" width="27" style="40" customWidth="1"/>
    <col min="3" max="3" width="13.85546875" style="40" customWidth="1"/>
    <col min="4" max="4" width="14.42578125" style="40" customWidth="1"/>
    <col min="5" max="5" width="13.140625" style="40" customWidth="1"/>
    <col min="6" max="6" width="16.42578125" style="40" customWidth="1"/>
    <col min="7" max="7" width="15.42578125" style="40" customWidth="1"/>
    <col min="8" max="8" width="13.5703125" style="40" customWidth="1"/>
    <col min="9" max="9" width="11.85546875" style="40" customWidth="1"/>
    <col min="10" max="10" width="15.7109375" style="40" customWidth="1"/>
    <col min="11" max="11" width="16.85546875" style="40" customWidth="1"/>
    <col min="12" max="12" width="15.28515625" style="40" customWidth="1"/>
    <col min="13" max="1025" width="8.5703125" style="40" customWidth="1"/>
  </cols>
  <sheetData>
    <row r="1" spans="1:10">
      <c r="A1" s="43"/>
      <c r="B1" s="43"/>
      <c r="C1" s="43"/>
      <c r="D1" s="43"/>
      <c r="E1" s="43"/>
      <c r="F1" s="43"/>
      <c r="G1" s="180" t="s">
        <v>184</v>
      </c>
      <c r="H1" s="180"/>
      <c r="I1" s="180"/>
      <c r="J1" s="180"/>
    </row>
    <row r="2" spans="1:10">
      <c r="A2" s="43"/>
      <c r="B2" s="43"/>
      <c r="C2" s="43"/>
      <c r="D2" s="43"/>
      <c r="E2" s="43"/>
      <c r="F2" s="43"/>
      <c r="G2" s="44"/>
      <c r="H2" s="44"/>
      <c r="I2" s="44"/>
      <c r="J2" s="44"/>
    </row>
    <row r="3" spans="1:10" ht="61.5" customHeight="1">
      <c r="A3" s="43"/>
      <c r="B3" s="43"/>
      <c r="C3" s="43"/>
      <c r="D3" s="43"/>
      <c r="E3" s="43"/>
      <c r="F3" s="43"/>
      <c r="G3" s="181" t="s">
        <v>185</v>
      </c>
      <c r="H3" s="181"/>
      <c r="I3" s="181"/>
      <c r="J3" s="181"/>
    </row>
    <row r="4" spans="1:10">
      <c r="A4" s="43"/>
      <c r="B4" s="43"/>
      <c r="C4" s="43"/>
      <c r="D4" s="43"/>
      <c r="E4" s="43"/>
      <c r="F4" s="43"/>
      <c r="G4" s="44"/>
      <c r="H4" s="44"/>
      <c r="I4" s="44"/>
      <c r="J4" s="44"/>
    </row>
    <row r="5" spans="1:10">
      <c r="A5" s="43"/>
      <c r="B5" s="43"/>
      <c r="C5" s="43"/>
      <c r="D5" s="43"/>
      <c r="E5" s="43"/>
      <c r="F5" s="43"/>
      <c r="G5" s="180" t="s">
        <v>186</v>
      </c>
      <c r="H5" s="180"/>
      <c r="I5" s="180"/>
      <c r="J5" s="180"/>
    </row>
    <row r="6" spans="1:10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>
      <c r="A8" s="180" t="s">
        <v>187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25.5" customHeight="1">
      <c r="A10" s="182" t="s">
        <v>462</v>
      </c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>
      <c r="A12" s="183" t="s">
        <v>188</v>
      </c>
      <c r="B12" s="183"/>
      <c r="C12" s="183"/>
      <c r="D12" s="183"/>
      <c r="E12" s="183"/>
      <c r="F12" s="183"/>
      <c r="G12" s="183"/>
      <c r="H12" s="183"/>
      <c r="I12" s="183"/>
      <c r="J12" s="183"/>
    </row>
    <row r="13" spans="1:10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>
      <c r="A14" s="183" t="s">
        <v>189</v>
      </c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13.5" customHeight="1">
      <c r="A16" s="178" t="s">
        <v>311</v>
      </c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2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2" ht="13.5" customHeight="1">
      <c r="A18" s="172" t="s">
        <v>191</v>
      </c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12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2" ht="13.5" customHeight="1">
      <c r="A20" s="171" t="s">
        <v>30</v>
      </c>
      <c r="B20" s="171" t="s">
        <v>192</v>
      </c>
      <c r="C20" s="171" t="s">
        <v>193</v>
      </c>
      <c r="D20" s="171" t="s">
        <v>194</v>
      </c>
      <c r="E20" s="171"/>
      <c r="F20" s="171"/>
      <c r="G20" s="171"/>
      <c r="H20" s="171" t="s">
        <v>195</v>
      </c>
      <c r="I20" s="171" t="s">
        <v>196</v>
      </c>
      <c r="J20" s="171" t="s">
        <v>197</v>
      </c>
    </row>
    <row r="21" spans="1:12" ht="13.5" customHeight="1">
      <c r="A21" s="171"/>
      <c r="B21" s="171"/>
      <c r="C21" s="171"/>
      <c r="D21" s="171" t="s">
        <v>66</v>
      </c>
      <c r="E21" s="171" t="s">
        <v>67</v>
      </c>
      <c r="F21" s="171"/>
      <c r="G21" s="171"/>
      <c r="H21" s="171"/>
      <c r="I21" s="171"/>
      <c r="J21" s="171"/>
    </row>
    <row r="22" spans="1:12" ht="48.75" customHeight="1">
      <c r="A22" s="171"/>
      <c r="B22" s="171"/>
      <c r="C22" s="171"/>
      <c r="D22" s="171"/>
      <c r="E22" s="45" t="s">
        <v>198</v>
      </c>
      <c r="F22" s="45" t="s">
        <v>199</v>
      </c>
      <c r="G22" s="45" t="s">
        <v>200</v>
      </c>
      <c r="H22" s="171"/>
      <c r="I22" s="171"/>
      <c r="J22" s="171"/>
    </row>
    <row r="23" spans="1:12">
      <c r="A23" s="45">
        <v>1</v>
      </c>
      <c r="B23" s="45">
        <v>2</v>
      </c>
      <c r="C23" s="45">
        <v>3</v>
      </c>
      <c r="D23" s="45">
        <v>4</v>
      </c>
      <c r="E23" s="45">
        <v>5</v>
      </c>
      <c r="F23" s="45">
        <v>6</v>
      </c>
      <c r="G23" s="45">
        <v>7</v>
      </c>
      <c r="H23" s="45">
        <v>8</v>
      </c>
      <c r="I23" s="45">
        <v>9</v>
      </c>
      <c r="J23" s="45">
        <v>10</v>
      </c>
    </row>
    <row r="24" spans="1:12">
      <c r="A24" s="58"/>
      <c r="B24" s="74" t="s">
        <v>445</v>
      </c>
      <c r="C24" s="100"/>
      <c r="D24" s="72">
        <f>SUM(E24:G24)</f>
        <v>0</v>
      </c>
      <c r="E24" s="72"/>
      <c r="F24" s="72"/>
      <c r="G24" s="72"/>
      <c r="H24" s="72"/>
      <c r="I24" s="72"/>
      <c r="J24" s="72">
        <v>123517</v>
      </c>
    </row>
    <row r="25" spans="1:12">
      <c r="A25" s="58"/>
      <c r="B25" s="74" t="s">
        <v>446</v>
      </c>
      <c r="C25" s="100"/>
      <c r="D25" s="72">
        <f>SUM(E25:G25)</f>
        <v>0</v>
      </c>
      <c r="E25" s="72"/>
      <c r="F25" s="72"/>
      <c r="G25" s="72"/>
      <c r="H25" s="72"/>
      <c r="I25" s="72"/>
      <c r="J25" s="72">
        <v>120000</v>
      </c>
    </row>
    <row r="26" spans="1:12">
      <c r="A26" s="58"/>
      <c r="B26" s="74" t="s">
        <v>447</v>
      </c>
      <c r="C26" s="100"/>
      <c r="D26" s="72">
        <f>SUM(E26:G26)</f>
        <v>0</v>
      </c>
      <c r="E26" s="72"/>
      <c r="F26" s="72"/>
      <c r="G26" s="72"/>
      <c r="H26" s="72"/>
      <c r="I26" s="72"/>
      <c r="J26" s="72">
        <v>90000</v>
      </c>
    </row>
    <row r="27" spans="1:12">
      <c r="A27" s="58"/>
      <c r="B27" s="58"/>
      <c r="C27" s="58"/>
      <c r="D27" s="58"/>
      <c r="E27" s="58"/>
      <c r="F27" s="58"/>
      <c r="G27" s="58"/>
      <c r="H27" s="58"/>
      <c r="I27" s="58"/>
      <c r="J27" s="58"/>
    </row>
    <row r="28" spans="1:12" ht="13.5" customHeight="1">
      <c r="A28" s="170" t="s">
        <v>201</v>
      </c>
      <c r="B28" s="170"/>
      <c r="C28" s="45" t="s">
        <v>202</v>
      </c>
      <c r="D28" s="50" t="e">
        <f>SUM(#REF!)</f>
        <v>#REF!</v>
      </c>
      <c r="E28" s="45" t="s">
        <v>202</v>
      </c>
      <c r="F28" s="45" t="s">
        <v>202</v>
      </c>
      <c r="G28" s="45" t="s">
        <v>202</v>
      </c>
      <c r="H28" s="45" t="s">
        <v>202</v>
      </c>
      <c r="I28" s="45" t="s">
        <v>202</v>
      </c>
      <c r="J28" s="49">
        <f>SUM(J24:J27)</f>
        <v>333517</v>
      </c>
      <c r="K28" s="83">
        <f>раздел3_3!D9</f>
        <v>333517</v>
      </c>
      <c r="L28" s="82">
        <f>K28-J28</f>
        <v>0</v>
      </c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2" ht="13.5" customHeight="1">
      <c r="A30" s="172" t="s">
        <v>203</v>
      </c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2" ht="25.5" customHeight="1">
      <c r="A32" s="45" t="s">
        <v>30</v>
      </c>
      <c r="B32" s="171" t="s">
        <v>204</v>
      </c>
      <c r="C32" s="171"/>
      <c r="D32" s="171"/>
      <c r="E32" s="171" t="s">
        <v>205</v>
      </c>
      <c r="F32" s="171"/>
      <c r="G32" s="45" t="s">
        <v>206</v>
      </c>
      <c r="H32" s="45" t="s">
        <v>207</v>
      </c>
      <c r="I32" s="171" t="s">
        <v>208</v>
      </c>
      <c r="J32" s="171"/>
    </row>
    <row r="33" spans="1:10">
      <c r="A33" s="45">
        <v>1</v>
      </c>
      <c r="B33" s="171">
        <v>2</v>
      </c>
      <c r="C33" s="171"/>
      <c r="D33" s="171"/>
      <c r="E33" s="171">
        <v>3</v>
      </c>
      <c r="F33" s="171"/>
      <c r="G33" s="45">
        <v>4</v>
      </c>
      <c r="H33" s="45">
        <v>5</v>
      </c>
      <c r="I33" s="171">
        <v>6</v>
      </c>
      <c r="J33" s="171"/>
    </row>
    <row r="34" spans="1:10">
      <c r="A34" s="46"/>
      <c r="B34" s="168"/>
      <c r="C34" s="168"/>
      <c r="D34" s="168"/>
      <c r="E34" s="169"/>
      <c r="F34" s="169"/>
      <c r="G34" s="51"/>
      <c r="H34" s="51"/>
      <c r="I34" s="169"/>
      <c r="J34" s="169"/>
    </row>
    <row r="35" spans="1:10">
      <c r="A35" s="46"/>
      <c r="B35" s="168"/>
      <c r="C35" s="168"/>
      <c r="D35" s="168"/>
      <c r="E35" s="169"/>
      <c r="F35" s="169"/>
      <c r="G35" s="51"/>
      <c r="H35" s="51"/>
      <c r="I35" s="169"/>
      <c r="J35" s="169"/>
    </row>
    <row r="36" spans="1:10">
      <c r="A36" s="46"/>
      <c r="B36" s="168"/>
      <c r="C36" s="168"/>
      <c r="D36" s="168"/>
      <c r="E36" s="169"/>
      <c r="F36" s="169"/>
      <c r="G36" s="51"/>
      <c r="H36" s="51"/>
      <c r="I36" s="169"/>
      <c r="J36" s="169"/>
    </row>
    <row r="37" spans="1:10" ht="13.5" customHeight="1">
      <c r="A37" s="170" t="s">
        <v>201</v>
      </c>
      <c r="B37" s="170"/>
      <c r="C37" s="170"/>
      <c r="D37" s="170"/>
      <c r="E37" s="171" t="s">
        <v>202</v>
      </c>
      <c r="F37" s="171"/>
      <c r="G37" s="45" t="s">
        <v>202</v>
      </c>
      <c r="H37" s="45" t="s">
        <v>202</v>
      </c>
      <c r="I37" s="169">
        <f>SUM(I34:I36)</f>
        <v>0</v>
      </c>
      <c r="J37" s="169"/>
    </row>
    <row r="38" spans="1:10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13.35" customHeight="1">
      <c r="A39" s="172" t="s">
        <v>209</v>
      </c>
      <c r="B39" s="172"/>
      <c r="C39" s="172"/>
      <c r="D39" s="172"/>
      <c r="E39" s="172"/>
      <c r="F39" s="172"/>
      <c r="G39" s="172"/>
      <c r="H39" s="172"/>
      <c r="I39" s="172"/>
      <c r="J39" s="172"/>
    </row>
    <row r="40" spans="1:10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49.5" customHeight="1">
      <c r="A41" s="45" t="s">
        <v>30</v>
      </c>
      <c r="B41" s="171" t="s">
        <v>204</v>
      </c>
      <c r="C41" s="171"/>
      <c r="D41" s="171"/>
      <c r="E41" s="45" t="s">
        <v>210</v>
      </c>
      <c r="F41" s="45" t="s">
        <v>211</v>
      </c>
      <c r="G41" s="171" t="s">
        <v>212</v>
      </c>
      <c r="H41" s="171"/>
      <c r="I41" s="171" t="s">
        <v>208</v>
      </c>
      <c r="J41" s="171"/>
    </row>
    <row r="42" spans="1:10">
      <c r="A42" s="45">
        <v>1</v>
      </c>
      <c r="B42" s="171">
        <v>2</v>
      </c>
      <c r="C42" s="171"/>
      <c r="D42" s="171"/>
      <c r="E42" s="45">
        <v>3</v>
      </c>
      <c r="F42" s="45">
        <v>4</v>
      </c>
      <c r="G42" s="171">
        <v>5</v>
      </c>
      <c r="H42" s="171"/>
      <c r="I42" s="171">
        <v>6</v>
      </c>
      <c r="J42" s="171"/>
    </row>
    <row r="43" spans="1:10">
      <c r="A43" s="46"/>
      <c r="B43" s="168"/>
      <c r="C43" s="168"/>
      <c r="D43" s="168"/>
      <c r="E43" s="51"/>
      <c r="F43" s="51"/>
      <c r="G43" s="169"/>
      <c r="H43" s="169"/>
      <c r="I43" s="169"/>
      <c r="J43" s="169"/>
    </row>
    <row r="44" spans="1:10">
      <c r="A44" s="46"/>
      <c r="B44" s="168"/>
      <c r="C44" s="168"/>
      <c r="D44" s="168"/>
      <c r="E44" s="51"/>
      <c r="F44" s="51"/>
      <c r="G44" s="169"/>
      <c r="H44" s="169"/>
      <c r="I44" s="169"/>
      <c r="J44" s="169"/>
    </row>
    <row r="45" spans="1:10">
      <c r="A45" s="46"/>
      <c r="B45" s="168"/>
      <c r="C45" s="168"/>
      <c r="D45" s="168"/>
      <c r="E45" s="51"/>
      <c r="F45" s="51"/>
      <c r="G45" s="169"/>
      <c r="H45" s="169"/>
      <c r="I45" s="169"/>
      <c r="J45" s="169"/>
    </row>
    <row r="46" spans="1:10" ht="13.5" customHeight="1">
      <c r="A46" s="170" t="s">
        <v>201</v>
      </c>
      <c r="B46" s="170"/>
      <c r="C46" s="170"/>
      <c r="D46" s="170"/>
      <c r="E46" s="45" t="s">
        <v>202</v>
      </c>
      <c r="F46" s="45" t="s">
        <v>202</v>
      </c>
      <c r="G46" s="171" t="s">
        <v>202</v>
      </c>
      <c r="H46" s="171"/>
      <c r="I46" s="173">
        <f>SUM(I43:I45)</f>
        <v>0</v>
      </c>
      <c r="J46" s="173"/>
    </row>
    <row r="47" spans="1:10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25.5" customHeight="1">
      <c r="A48" s="172" t="s">
        <v>213</v>
      </c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25.5" customHeight="1">
      <c r="A50" s="45" t="s">
        <v>30</v>
      </c>
      <c r="B50" s="171" t="s">
        <v>214</v>
      </c>
      <c r="C50" s="171"/>
      <c r="D50" s="171"/>
      <c r="E50" s="171"/>
      <c r="F50" s="171"/>
      <c r="G50" s="171" t="s">
        <v>215</v>
      </c>
      <c r="H50" s="171"/>
      <c r="I50" s="171" t="s">
        <v>216</v>
      </c>
      <c r="J50" s="171"/>
    </row>
    <row r="51" spans="1:10">
      <c r="A51" s="45">
        <v>1</v>
      </c>
      <c r="B51" s="171">
        <v>2</v>
      </c>
      <c r="C51" s="171"/>
      <c r="D51" s="171"/>
      <c r="E51" s="171"/>
      <c r="F51" s="171"/>
      <c r="G51" s="171">
        <v>3</v>
      </c>
      <c r="H51" s="171"/>
      <c r="I51" s="171">
        <v>4</v>
      </c>
      <c r="J51" s="171"/>
    </row>
    <row r="52" spans="1:10" ht="13.5" customHeight="1">
      <c r="A52" s="46">
        <v>1</v>
      </c>
      <c r="B52" s="168" t="s">
        <v>217</v>
      </c>
      <c r="C52" s="168"/>
      <c r="D52" s="168"/>
      <c r="E52" s="168"/>
      <c r="F52" s="168"/>
      <c r="G52" s="175" t="s">
        <v>202</v>
      </c>
      <c r="H52" s="175"/>
      <c r="I52" s="174">
        <f>SUM(I54:I56)</f>
        <v>73374.17</v>
      </c>
      <c r="J52" s="174"/>
    </row>
    <row r="53" spans="1:10" ht="13.5" customHeight="1">
      <c r="A53" s="52"/>
      <c r="B53" s="168" t="s">
        <v>67</v>
      </c>
      <c r="C53" s="168"/>
      <c r="D53" s="168"/>
      <c r="E53" s="168"/>
      <c r="F53" s="168"/>
      <c r="G53" s="175" t="s">
        <v>202</v>
      </c>
      <c r="H53" s="175"/>
      <c r="I53" s="175" t="s">
        <v>202</v>
      </c>
      <c r="J53" s="175"/>
    </row>
    <row r="54" spans="1:10" ht="13.5" customHeight="1">
      <c r="A54" s="46" t="s">
        <v>218</v>
      </c>
      <c r="B54" s="168" t="s">
        <v>219</v>
      </c>
      <c r="C54" s="168"/>
      <c r="D54" s="168"/>
      <c r="E54" s="168"/>
      <c r="F54" s="168"/>
      <c r="G54" s="174">
        <f>J28</f>
        <v>333517</v>
      </c>
      <c r="H54" s="174"/>
      <c r="I54" s="174">
        <f>G54*0.22+0.43</f>
        <v>73374.17</v>
      </c>
      <c r="J54" s="174"/>
    </row>
    <row r="55" spans="1:10" ht="13.5" customHeight="1">
      <c r="A55" s="46" t="s">
        <v>220</v>
      </c>
      <c r="B55" s="168" t="s">
        <v>221</v>
      </c>
      <c r="C55" s="168"/>
      <c r="D55" s="168"/>
      <c r="E55" s="168"/>
      <c r="F55" s="168"/>
      <c r="G55" s="174"/>
      <c r="H55" s="174"/>
      <c r="I55" s="174">
        <f>G55*0.1</f>
        <v>0</v>
      </c>
      <c r="J55" s="174"/>
    </row>
    <row r="56" spans="1:10" ht="25.5" customHeight="1">
      <c r="A56" s="46" t="s">
        <v>222</v>
      </c>
      <c r="B56" s="168" t="s">
        <v>223</v>
      </c>
      <c r="C56" s="168"/>
      <c r="D56" s="168"/>
      <c r="E56" s="168"/>
      <c r="F56" s="168"/>
      <c r="G56" s="174"/>
      <c r="H56" s="174"/>
      <c r="I56" s="174"/>
      <c r="J56" s="174"/>
    </row>
    <row r="57" spans="1:10" ht="13.5" customHeight="1">
      <c r="A57" s="46">
        <v>2</v>
      </c>
      <c r="B57" s="168" t="s">
        <v>224</v>
      </c>
      <c r="C57" s="168"/>
      <c r="D57" s="168"/>
      <c r="E57" s="168"/>
      <c r="F57" s="168"/>
      <c r="G57" s="175" t="s">
        <v>202</v>
      </c>
      <c r="H57" s="175"/>
      <c r="I57" s="174">
        <f>SUM(I59:I63)</f>
        <v>10339.027</v>
      </c>
      <c r="J57" s="174"/>
    </row>
    <row r="58" spans="1:10" ht="13.5" customHeight="1">
      <c r="A58" s="46"/>
      <c r="B58" s="168" t="s">
        <v>67</v>
      </c>
      <c r="C58" s="168"/>
      <c r="D58" s="168"/>
      <c r="E58" s="168"/>
      <c r="F58" s="168"/>
      <c r="G58" s="175" t="s">
        <v>202</v>
      </c>
      <c r="H58" s="175"/>
      <c r="I58" s="175" t="s">
        <v>202</v>
      </c>
      <c r="J58" s="175"/>
    </row>
    <row r="59" spans="1:10" ht="25.5" customHeight="1">
      <c r="A59" s="46" t="s">
        <v>225</v>
      </c>
      <c r="B59" s="168" t="s">
        <v>226</v>
      </c>
      <c r="C59" s="168"/>
      <c r="D59" s="168"/>
      <c r="E59" s="168"/>
      <c r="F59" s="168"/>
      <c r="G59" s="174">
        <f>G54</f>
        <v>333517</v>
      </c>
      <c r="H59" s="174"/>
      <c r="I59" s="174">
        <f>G59*0.029</f>
        <v>9671.9930000000004</v>
      </c>
      <c r="J59" s="174"/>
    </row>
    <row r="60" spans="1:10" ht="25.5" customHeight="1">
      <c r="A60" s="46" t="s">
        <v>227</v>
      </c>
      <c r="B60" s="168" t="s">
        <v>228</v>
      </c>
      <c r="C60" s="168"/>
      <c r="D60" s="168"/>
      <c r="E60" s="168"/>
      <c r="F60" s="168"/>
      <c r="G60" s="174"/>
      <c r="H60" s="174"/>
      <c r="I60" s="174">
        <f>G60*0</f>
        <v>0</v>
      </c>
      <c r="J60" s="174"/>
    </row>
    <row r="61" spans="1:10" ht="25.5" customHeight="1">
      <c r="A61" s="46" t="s">
        <v>229</v>
      </c>
      <c r="B61" s="168" t="s">
        <v>230</v>
      </c>
      <c r="C61" s="168"/>
      <c r="D61" s="168"/>
      <c r="E61" s="168"/>
      <c r="F61" s="168"/>
      <c r="G61" s="174">
        <f>G54</f>
        <v>333517</v>
      </c>
      <c r="H61" s="174"/>
      <c r="I61" s="174">
        <f>G61*0.002</f>
        <v>667.03399999999999</v>
      </c>
      <c r="J61" s="174"/>
    </row>
    <row r="62" spans="1:10" ht="25.5" customHeight="1">
      <c r="A62" s="46" t="s">
        <v>231</v>
      </c>
      <c r="B62" s="168" t="s">
        <v>232</v>
      </c>
      <c r="C62" s="168"/>
      <c r="D62" s="168"/>
      <c r="E62" s="168"/>
      <c r="F62" s="168"/>
      <c r="G62" s="174"/>
      <c r="H62" s="174"/>
      <c r="I62" s="174"/>
      <c r="J62" s="174"/>
    </row>
    <row r="63" spans="1:10" ht="25.5" customHeight="1">
      <c r="A63" s="46" t="s">
        <v>233</v>
      </c>
      <c r="B63" s="168" t="s">
        <v>232</v>
      </c>
      <c r="C63" s="168"/>
      <c r="D63" s="168"/>
      <c r="E63" s="168"/>
      <c r="F63" s="168"/>
      <c r="G63" s="174"/>
      <c r="H63" s="174"/>
      <c r="I63" s="174"/>
      <c r="J63" s="174"/>
    </row>
    <row r="64" spans="1:10" ht="25.5" customHeight="1">
      <c r="A64" s="46">
        <v>3</v>
      </c>
      <c r="B64" s="168" t="s">
        <v>234</v>
      </c>
      <c r="C64" s="168"/>
      <c r="D64" s="168"/>
      <c r="E64" s="168"/>
      <c r="F64" s="168"/>
      <c r="G64" s="174">
        <f>G54</f>
        <v>333517</v>
      </c>
      <c r="H64" s="174"/>
      <c r="I64" s="174">
        <f>G64*0.051+0.44</f>
        <v>17009.806999999997</v>
      </c>
      <c r="J64" s="174"/>
    </row>
    <row r="65" spans="1:12" ht="13.5" customHeight="1">
      <c r="A65" s="170" t="s">
        <v>201</v>
      </c>
      <c r="B65" s="170"/>
      <c r="C65" s="170"/>
      <c r="D65" s="170"/>
      <c r="E65" s="170"/>
      <c r="F65" s="170"/>
      <c r="G65" s="171" t="s">
        <v>202</v>
      </c>
      <c r="H65" s="171"/>
      <c r="I65" s="169">
        <f>I52+I57+I64</f>
        <v>100723.004</v>
      </c>
      <c r="J65" s="169"/>
      <c r="K65" s="83">
        <f>раздел3_3!D11</f>
        <v>100723</v>
      </c>
      <c r="L65" s="82">
        <f>K65-I65</f>
        <v>-4.0000000008149073E-3</v>
      </c>
    </row>
    <row r="66" spans="1:12">
      <c r="A66" s="53"/>
      <c r="B66" s="53"/>
      <c r="C66" s="43"/>
      <c r="D66" s="43"/>
      <c r="E66" s="43"/>
      <c r="F66" s="43"/>
      <c r="G66" s="43"/>
      <c r="H66" s="43"/>
      <c r="I66" s="43"/>
      <c r="J66" s="43"/>
    </row>
    <row r="67" spans="1:12" ht="37.5" customHeight="1">
      <c r="A67" s="172" t="s">
        <v>235</v>
      </c>
      <c r="B67" s="172"/>
      <c r="C67" s="172"/>
      <c r="D67" s="172"/>
      <c r="E67" s="172"/>
      <c r="F67" s="172"/>
      <c r="G67" s="172"/>
      <c r="H67" s="172"/>
      <c r="I67" s="172"/>
      <c r="J67" s="172"/>
    </row>
    <row r="68" spans="1:12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2" ht="25.5" customHeight="1">
      <c r="A69" s="179" t="s">
        <v>236</v>
      </c>
      <c r="B69" s="179"/>
      <c r="C69" s="179"/>
      <c r="D69" s="179"/>
      <c r="E69" s="179"/>
      <c r="F69" s="179"/>
      <c r="G69" s="179"/>
      <c r="H69" s="179"/>
      <c r="I69" s="179"/>
      <c r="J69" s="179"/>
    </row>
    <row r="70" spans="1:12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2" ht="13.5" customHeight="1">
      <c r="A71" s="172" t="s">
        <v>191</v>
      </c>
      <c r="B71" s="172"/>
      <c r="C71" s="172"/>
      <c r="D71" s="172"/>
      <c r="E71" s="172"/>
      <c r="F71" s="172"/>
      <c r="G71" s="172"/>
      <c r="H71" s="172"/>
      <c r="I71" s="172"/>
      <c r="J71" s="172"/>
    </row>
    <row r="72" spans="1:12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2" ht="13.5" customHeight="1">
      <c r="A73" s="171" t="s">
        <v>30</v>
      </c>
      <c r="B73" s="171" t="s">
        <v>192</v>
      </c>
      <c r="C73" s="171" t="s">
        <v>193</v>
      </c>
      <c r="D73" s="171" t="s">
        <v>194</v>
      </c>
      <c r="E73" s="171"/>
      <c r="F73" s="171"/>
      <c r="G73" s="171"/>
      <c r="H73" s="171" t="s">
        <v>195</v>
      </c>
      <c r="I73" s="171" t="s">
        <v>196</v>
      </c>
      <c r="J73" s="171" t="s">
        <v>197</v>
      </c>
    </row>
    <row r="74" spans="1:12" ht="13.5" customHeight="1">
      <c r="A74" s="171"/>
      <c r="B74" s="171"/>
      <c r="C74" s="171"/>
      <c r="D74" s="171" t="s">
        <v>66</v>
      </c>
      <c r="E74" s="171" t="s">
        <v>67</v>
      </c>
      <c r="F74" s="171"/>
      <c r="G74" s="171"/>
      <c r="H74" s="171"/>
      <c r="I74" s="171"/>
      <c r="J74" s="171"/>
    </row>
    <row r="75" spans="1:12" ht="51" customHeight="1">
      <c r="A75" s="171"/>
      <c r="B75" s="171"/>
      <c r="C75" s="171"/>
      <c r="D75" s="171"/>
      <c r="E75" s="45" t="s">
        <v>198</v>
      </c>
      <c r="F75" s="45" t="s">
        <v>199</v>
      </c>
      <c r="G75" s="45" t="s">
        <v>200</v>
      </c>
      <c r="H75" s="171"/>
      <c r="I75" s="171"/>
      <c r="J75" s="171"/>
    </row>
    <row r="76" spans="1:12">
      <c r="A76" s="45">
        <v>1</v>
      </c>
      <c r="B76" s="45">
        <v>2</v>
      </c>
      <c r="C76" s="45">
        <v>3</v>
      </c>
      <c r="D76" s="45">
        <v>4</v>
      </c>
      <c r="E76" s="45">
        <v>5</v>
      </c>
      <c r="F76" s="45">
        <v>6</v>
      </c>
      <c r="G76" s="45">
        <v>7</v>
      </c>
      <c r="H76" s="45">
        <v>8</v>
      </c>
      <c r="I76" s="45">
        <v>9</v>
      </c>
      <c r="J76" s="45">
        <v>10</v>
      </c>
    </row>
    <row r="77" spans="1:12">
      <c r="A77" s="46"/>
      <c r="B77" s="47"/>
      <c r="C77" s="48"/>
      <c r="D77" s="49">
        <f>SUM(E77:G77)</f>
        <v>0</v>
      </c>
      <c r="E77" s="49"/>
      <c r="F77" s="49"/>
      <c r="G77" s="49"/>
      <c r="H77" s="49"/>
      <c r="I77" s="49"/>
      <c r="J77" s="49">
        <f>C77*D77*(1+H77/100)*I77*12</f>
        <v>0</v>
      </c>
    </row>
    <row r="78" spans="1:12">
      <c r="A78" s="46"/>
      <c r="B78" s="47"/>
      <c r="C78" s="48"/>
      <c r="D78" s="49">
        <f>SUM(E78:G78)</f>
        <v>0</v>
      </c>
      <c r="E78" s="49"/>
      <c r="F78" s="49"/>
      <c r="G78" s="49"/>
      <c r="H78" s="49"/>
      <c r="I78" s="49"/>
      <c r="J78" s="49">
        <f>C78*D78*(1+H78/100)*I78*12</f>
        <v>0</v>
      </c>
    </row>
    <row r="79" spans="1:12">
      <c r="A79" s="46"/>
      <c r="B79" s="47"/>
      <c r="C79" s="48"/>
      <c r="D79" s="49">
        <f>SUM(E79:G79)</f>
        <v>0</v>
      </c>
      <c r="E79" s="49"/>
      <c r="F79" s="49"/>
      <c r="G79" s="49"/>
      <c r="H79" s="49"/>
      <c r="I79" s="49"/>
      <c r="J79" s="49">
        <f>C79*D79*(1+H79/100)*I79*12</f>
        <v>0</v>
      </c>
    </row>
    <row r="80" spans="1:12" ht="13.5" customHeight="1">
      <c r="A80" s="170" t="s">
        <v>201</v>
      </c>
      <c r="B80" s="170"/>
      <c r="C80" s="45" t="s">
        <v>202</v>
      </c>
      <c r="D80" s="50">
        <f>SUM(D77:D79)</f>
        <v>0</v>
      </c>
      <c r="E80" s="45" t="s">
        <v>202</v>
      </c>
      <c r="F80" s="45" t="s">
        <v>202</v>
      </c>
      <c r="G80" s="45" t="s">
        <v>202</v>
      </c>
      <c r="H80" s="45" t="s">
        <v>202</v>
      </c>
      <c r="I80" s="45" t="s">
        <v>202</v>
      </c>
      <c r="J80" s="49">
        <f>SUM(J77:J79)</f>
        <v>0</v>
      </c>
    </row>
    <row r="81" spans="1:10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3.5" customHeight="1">
      <c r="A82" s="172" t="s">
        <v>203</v>
      </c>
      <c r="B82" s="172"/>
      <c r="C82" s="172"/>
      <c r="D82" s="172"/>
      <c r="E82" s="172"/>
      <c r="F82" s="172"/>
      <c r="G82" s="172"/>
      <c r="H82" s="172"/>
      <c r="I82" s="172"/>
      <c r="J82" s="172"/>
    </row>
    <row r="83" spans="1:10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25.5" customHeight="1">
      <c r="A84" s="45" t="s">
        <v>30</v>
      </c>
      <c r="B84" s="171" t="s">
        <v>204</v>
      </c>
      <c r="C84" s="171"/>
      <c r="D84" s="171"/>
      <c r="E84" s="171" t="s">
        <v>205</v>
      </c>
      <c r="F84" s="171"/>
      <c r="G84" s="45" t="s">
        <v>206</v>
      </c>
      <c r="H84" s="45" t="s">
        <v>207</v>
      </c>
      <c r="I84" s="171" t="s">
        <v>208</v>
      </c>
      <c r="J84" s="171"/>
    </row>
    <row r="85" spans="1:10">
      <c r="A85" s="45">
        <v>1</v>
      </c>
      <c r="B85" s="171">
        <v>2</v>
      </c>
      <c r="C85" s="171"/>
      <c r="D85" s="171"/>
      <c r="E85" s="171">
        <v>3</v>
      </c>
      <c r="F85" s="171"/>
      <c r="G85" s="45">
        <v>4</v>
      </c>
      <c r="H85" s="45">
        <v>5</v>
      </c>
      <c r="I85" s="171">
        <v>6</v>
      </c>
      <c r="J85" s="171"/>
    </row>
    <row r="86" spans="1:10">
      <c r="A86" s="46"/>
      <c r="B86" s="168"/>
      <c r="C86" s="168"/>
      <c r="D86" s="168"/>
      <c r="E86" s="169"/>
      <c r="F86" s="169"/>
      <c r="G86" s="51"/>
      <c r="H86" s="51"/>
      <c r="I86" s="169"/>
      <c r="J86" s="169"/>
    </row>
    <row r="87" spans="1:10">
      <c r="A87" s="46"/>
      <c r="B87" s="168"/>
      <c r="C87" s="168"/>
      <c r="D87" s="168"/>
      <c r="E87" s="169"/>
      <c r="F87" s="169"/>
      <c r="G87" s="51"/>
      <c r="H87" s="51"/>
      <c r="I87" s="169"/>
      <c r="J87" s="169"/>
    </row>
    <row r="88" spans="1:10">
      <c r="A88" s="46"/>
      <c r="B88" s="168"/>
      <c r="C88" s="168"/>
      <c r="D88" s="168"/>
      <c r="E88" s="169"/>
      <c r="F88" s="169"/>
      <c r="G88" s="51"/>
      <c r="H88" s="51"/>
      <c r="I88" s="169"/>
      <c r="J88" s="169"/>
    </row>
    <row r="89" spans="1:10" ht="13.5" customHeight="1">
      <c r="A89" s="170" t="s">
        <v>201</v>
      </c>
      <c r="B89" s="170"/>
      <c r="C89" s="170"/>
      <c r="D89" s="170"/>
      <c r="E89" s="171" t="s">
        <v>202</v>
      </c>
      <c r="F89" s="171"/>
      <c r="G89" s="45" t="s">
        <v>202</v>
      </c>
      <c r="H89" s="45" t="s">
        <v>202</v>
      </c>
      <c r="I89" s="169">
        <f>SUM(I86:I88)</f>
        <v>0</v>
      </c>
      <c r="J89" s="169"/>
    </row>
    <row r="90" spans="1:10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3.35" customHeight="1">
      <c r="A91" s="172" t="s">
        <v>209</v>
      </c>
      <c r="B91" s="172"/>
      <c r="C91" s="172"/>
      <c r="D91" s="172"/>
      <c r="E91" s="172"/>
      <c r="F91" s="172"/>
      <c r="G91" s="172"/>
      <c r="H91" s="172"/>
      <c r="I91" s="172"/>
      <c r="J91" s="172"/>
    </row>
    <row r="92" spans="1:10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49.5" customHeight="1">
      <c r="A93" s="45" t="s">
        <v>30</v>
      </c>
      <c r="B93" s="171" t="s">
        <v>204</v>
      </c>
      <c r="C93" s="171"/>
      <c r="D93" s="171"/>
      <c r="E93" s="45" t="s">
        <v>210</v>
      </c>
      <c r="F93" s="45" t="s">
        <v>211</v>
      </c>
      <c r="G93" s="171" t="s">
        <v>212</v>
      </c>
      <c r="H93" s="171"/>
      <c r="I93" s="171" t="s">
        <v>208</v>
      </c>
      <c r="J93" s="171"/>
    </row>
    <row r="94" spans="1:10">
      <c r="A94" s="45">
        <v>1</v>
      </c>
      <c r="B94" s="171">
        <v>2</v>
      </c>
      <c r="C94" s="171"/>
      <c r="D94" s="171"/>
      <c r="E94" s="45">
        <v>3</v>
      </c>
      <c r="F94" s="45">
        <v>4</v>
      </c>
      <c r="G94" s="171">
        <v>5</v>
      </c>
      <c r="H94" s="171"/>
      <c r="I94" s="171">
        <v>6</v>
      </c>
      <c r="J94" s="171"/>
    </row>
    <row r="95" spans="1:10">
      <c r="A95" s="46"/>
      <c r="B95" s="168"/>
      <c r="C95" s="168"/>
      <c r="D95" s="168"/>
      <c r="E95" s="51"/>
      <c r="F95" s="51"/>
      <c r="G95" s="169"/>
      <c r="H95" s="169"/>
      <c r="I95" s="169"/>
      <c r="J95" s="169"/>
    </row>
    <row r="96" spans="1:10">
      <c r="A96" s="46"/>
      <c r="B96" s="168"/>
      <c r="C96" s="168"/>
      <c r="D96" s="168"/>
      <c r="E96" s="51"/>
      <c r="F96" s="51"/>
      <c r="G96" s="169"/>
      <c r="H96" s="169"/>
      <c r="I96" s="169"/>
      <c r="J96" s="169"/>
    </row>
    <row r="97" spans="1:10">
      <c r="A97" s="46"/>
      <c r="B97" s="168"/>
      <c r="C97" s="168"/>
      <c r="D97" s="168"/>
      <c r="E97" s="51"/>
      <c r="F97" s="51"/>
      <c r="G97" s="169"/>
      <c r="H97" s="169"/>
      <c r="I97" s="169"/>
      <c r="J97" s="169"/>
    </row>
    <row r="98" spans="1:10" ht="13.5" customHeight="1">
      <c r="A98" s="170" t="s">
        <v>201</v>
      </c>
      <c r="B98" s="170"/>
      <c r="C98" s="170"/>
      <c r="D98" s="170"/>
      <c r="E98" s="45" t="s">
        <v>202</v>
      </c>
      <c r="F98" s="45" t="s">
        <v>202</v>
      </c>
      <c r="G98" s="171" t="s">
        <v>202</v>
      </c>
      <c r="H98" s="171"/>
      <c r="I98" s="173">
        <f>SUM(I95:I97)</f>
        <v>0</v>
      </c>
      <c r="J98" s="173"/>
    </row>
    <row r="99" spans="1:10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25.5" customHeight="1">
      <c r="A100" s="172" t="s">
        <v>213</v>
      </c>
      <c r="B100" s="172"/>
      <c r="C100" s="172"/>
      <c r="D100" s="172"/>
      <c r="E100" s="172"/>
      <c r="F100" s="172"/>
      <c r="G100" s="172"/>
      <c r="H100" s="172"/>
      <c r="I100" s="172"/>
      <c r="J100" s="172"/>
    </row>
    <row r="101" spans="1:10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25.5" customHeight="1">
      <c r="A102" s="45" t="s">
        <v>30</v>
      </c>
      <c r="B102" s="171" t="s">
        <v>214</v>
      </c>
      <c r="C102" s="171"/>
      <c r="D102" s="171"/>
      <c r="E102" s="171"/>
      <c r="F102" s="171"/>
      <c r="G102" s="171" t="s">
        <v>215</v>
      </c>
      <c r="H102" s="171"/>
      <c r="I102" s="171" t="s">
        <v>216</v>
      </c>
      <c r="J102" s="171"/>
    </row>
    <row r="103" spans="1:10">
      <c r="A103" s="45">
        <v>1</v>
      </c>
      <c r="B103" s="171">
        <v>2</v>
      </c>
      <c r="C103" s="171"/>
      <c r="D103" s="171"/>
      <c r="E103" s="171"/>
      <c r="F103" s="171"/>
      <c r="G103" s="171">
        <v>3</v>
      </c>
      <c r="H103" s="171"/>
      <c r="I103" s="171">
        <v>4</v>
      </c>
      <c r="J103" s="171"/>
    </row>
    <row r="104" spans="1:10" ht="13.5" customHeight="1">
      <c r="A104" s="46">
        <v>1</v>
      </c>
      <c r="B104" s="168" t="s">
        <v>217</v>
      </c>
      <c r="C104" s="168"/>
      <c r="D104" s="168"/>
      <c r="E104" s="168"/>
      <c r="F104" s="168"/>
      <c r="G104" s="171" t="s">
        <v>202</v>
      </c>
      <c r="H104" s="171"/>
      <c r="I104" s="169">
        <f>SUM(I106:I108)</f>
        <v>0</v>
      </c>
      <c r="J104" s="169"/>
    </row>
    <row r="105" spans="1:10" ht="13.5" customHeight="1">
      <c r="A105" s="52"/>
      <c r="B105" s="168" t="s">
        <v>67</v>
      </c>
      <c r="C105" s="168"/>
      <c r="D105" s="168"/>
      <c r="E105" s="168"/>
      <c r="F105" s="168"/>
      <c r="G105" s="171" t="s">
        <v>202</v>
      </c>
      <c r="H105" s="171"/>
      <c r="I105" s="171" t="s">
        <v>202</v>
      </c>
      <c r="J105" s="171"/>
    </row>
    <row r="106" spans="1:10" ht="13.5" customHeight="1">
      <c r="A106" s="46" t="s">
        <v>218</v>
      </c>
      <c r="B106" s="168" t="s">
        <v>219</v>
      </c>
      <c r="C106" s="168"/>
      <c r="D106" s="168"/>
      <c r="E106" s="168"/>
      <c r="F106" s="168"/>
      <c r="G106" s="169"/>
      <c r="H106" s="169"/>
      <c r="I106" s="169">
        <f>G106*0.22</f>
        <v>0</v>
      </c>
      <c r="J106" s="169"/>
    </row>
    <row r="107" spans="1:10" ht="13.5" customHeight="1">
      <c r="A107" s="46" t="s">
        <v>220</v>
      </c>
      <c r="B107" s="168" t="s">
        <v>221</v>
      </c>
      <c r="C107" s="168"/>
      <c r="D107" s="168"/>
      <c r="E107" s="168"/>
      <c r="F107" s="168"/>
      <c r="G107" s="169"/>
      <c r="H107" s="169"/>
      <c r="I107" s="169">
        <f>G107*0.1</f>
        <v>0</v>
      </c>
      <c r="J107" s="169"/>
    </row>
    <row r="108" spans="1:10" ht="25.5" customHeight="1">
      <c r="A108" s="46" t="s">
        <v>222</v>
      </c>
      <c r="B108" s="168" t="s">
        <v>223</v>
      </c>
      <c r="C108" s="168"/>
      <c r="D108" s="168"/>
      <c r="E108" s="168"/>
      <c r="F108" s="168"/>
      <c r="G108" s="169"/>
      <c r="H108" s="169"/>
      <c r="I108" s="169"/>
      <c r="J108" s="169"/>
    </row>
    <row r="109" spans="1:10" ht="13.5" customHeight="1">
      <c r="A109" s="46">
        <v>2</v>
      </c>
      <c r="B109" s="168" t="s">
        <v>224</v>
      </c>
      <c r="C109" s="168"/>
      <c r="D109" s="168"/>
      <c r="E109" s="168"/>
      <c r="F109" s="168"/>
      <c r="G109" s="171" t="s">
        <v>202</v>
      </c>
      <c r="H109" s="171"/>
      <c r="I109" s="169">
        <f>SUM(I111:I115)</f>
        <v>0</v>
      </c>
      <c r="J109" s="169"/>
    </row>
    <row r="110" spans="1:10" ht="13.5" customHeight="1">
      <c r="A110" s="46"/>
      <c r="B110" s="168" t="s">
        <v>67</v>
      </c>
      <c r="C110" s="168"/>
      <c r="D110" s="168"/>
      <c r="E110" s="168"/>
      <c r="F110" s="168"/>
      <c r="G110" s="171" t="s">
        <v>202</v>
      </c>
      <c r="H110" s="171"/>
      <c r="I110" s="171" t="s">
        <v>202</v>
      </c>
      <c r="J110" s="171"/>
    </row>
    <row r="111" spans="1:10" ht="25.5" customHeight="1">
      <c r="A111" s="46" t="s">
        <v>225</v>
      </c>
      <c r="B111" s="168" t="s">
        <v>226</v>
      </c>
      <c r="C111" s="168"/>
      <c r="D111" s="168"/>
      <c r="E111" s="168"/>
      <c r="F111" s="168"/>
      <c r="G111" s="169"/>
      <c r="H111" s="169"/>
      <c r="I111" s="169">
        <f>G111*0.029</f>
        <v>0</v>
      </c>
      <c r="J111" s="169"/>
    </row>
    <row r="112" spans="1:10" ht="25.5" customHeight="1">
      <c r="A112" s="46" t="s">
        <v>227</v>
      </c>
      <c r="B112" s="168" t="s">
        <v>228</v>
      </c>
      <c r="C112" s="168"/>
      <c r="D112" s="168"/>
      <c r="E112" s="168"/>
      <c r="F112" s="168"/>
      <c r="G112" s="169"/>
      <c r="H112" s="169"/>
      <c r="I112" s="169">
        <f>G112*0</f>
        <v>0</v>
      </c>
      <c r="J112" s="169"/>
    </row>
    <row r="113" spans="1:10" ht="25.5" customHeight="1">
      <c r="A113" s="46" t="s">
        <v>229</v>
      </c>
      <c r="B113" s="168" t="s">
        <v>230</v>
      </c>
      <c r="C113" s="168"/>
      <c r="D113" s="168"/>
      <c r="E113" s="168"/>
      <c r="F113" s="168"/>
      <c r="G113" s="169"/>
      <c r="H113" s="169"/>
      <c r="I113" s="169">
        <f>G113*0.002</f>
        <v>0</v>
      </c>
      <c r="J113" s="169"/>
    </row>
    <row r="114" spans="1:10" ht="25.5" customHeight="1">
      <c r="A114" s="46" t="s">
        <v>231</v>
      </c>
      <c r="B114" s="168" t="s">
        <v>232</v>
      </c>
      <c r="C114" s="168"/>
      <c r="D114" s="168"/>
      <c r="E114" s="168"/>
      <c r="F114" s="168"/>
      <c r="G114" s="169"/>
      <c r="H114" s="169"/>
      <c r="I114" s="169"/>
      <c r="J114" s="169"/>
    </row>
    <row r="115" spans="1:10" ht="25.5" customHeight="1">
      <c r="A115" s="46" t="s">
        <v>233</v>
      </c>
      <c r="B115" s="168" t="s">
        <v>232</v>
      </c>
      <c r="C115" s="168"/>
      <c r="D115" s="168"/>
      <c r="E115" s="168"/>
      <c r="F115" s="168"/>
      <c r="G115" s="169"/>
      <c r="H115" s="169"/>
      <c r="I115" s="169"/>
      <c r="J115" s="169"/>
    </row>
    <row r="116" spans="1:10" ht="25.5" customHeight="1">
      <c r="A116" s="46">
        <v>3</v>
      </c>
      <c r="B116" s="168" t="s">
        <v>234</v>
      </c>
      <c r="C116" s="168"/>
      <c r="D116" s="168"/>
      <c r="E116" s="168"/>
      <c r="F116" s="168"/>
      <c r="G116" s="169"/>
      <c r="H116" s="169"/>
      <c r="I116" s="169">
        <f>G116*0.051</f>
        <v>0</v>
      </c>
      <c r="J116" s="169"/>
    </row>
    <row r="117" spans="1:10" ht="13.5" customHeight="1">
      <c r="A117" s="170" t="s">
        <v>201</v>
      </c>
      <c r="B117" s="170"/>
      <c r="C117" s="170"/>
      <c r="D117" s="170"/>
      <c r="E117" s="170"/>
      <c r="F117" s="170"/>
      <c r="G117" s="171" t="s">
        <v>202</v>
      </c>
      <c r="H117" s="171"/>
      <c r="I117" s="169">
        <f>I104+I109+I116</f>
        <v>0</v>
      </c>
      <c r="J117" s="169"/>
    </row>
    <row r="118" spans="1:10">
      <c r="A118" s="53"/>
      <c r="B118" s="53"/>
      <c r="C118" s="43"/>
      <c r="D118" s="43"/>
      <c r="E118" s="43"/>
      <c r="F118" s="43"/>
      <c r="G118" s="43"/>
      <c r="H118" s="43"/>
      <c r="I118" s="43"/>
      <c r="J118" s="43"/>
    </row>
    <row r="119" spans="1:10" ht="37.5" customHeight="1">
      <c r="A119" s="172" t="s">
        <v>235</v>
      </c>
      <c r="B119" s="172"/>
      <c r="C119" s="172"/>
      <c r="D119" s="172"/>
      <c r="E119" s="172"/>
      <c r="F119" s="172"/>
      <c r="G119" s="172"/>
      <c r="H119" s="172"/>
      <c r="I119" s="172"/>
      <c r="J119" s="172"/>
    </row>
    <row r="120" spans="1:10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ht="13.5" customHeight="1">
      <c r="A121" s="178" t="s">
        <v>313</v>
      </c>
      <c r="B121" s="178"/>
      <c r="C121" s="178"/>
      <c r="D121" s="178"/>
      <c r="E121" s="178"/>
      <c r="F121" s="178"/>
      <c r="G121" s="178"/>
      <c r="H121" s="178"/>
      <c r="I121" s="178"/>
      <c r="J121" s="178"/>
    </row>
    <row r="122" spans="1:10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 ht="13.5" customHeight="1">
      <c r="A123" s="172" t="s">
        <v>191</v>
      </c>
      <c r="B123" s="172"/>
      <c r="C123" s="172"/>
      <c r="D123" s="172"/>
      <c r="E123" s="172"/>
      <c r="F123" s="172"/>
      <c r="G123" s="172"/>
      <c r="H123" s="172"/>
      <c r="I123" s="172"/>
      <c r="J123" s="172"/>
    </row>
    <row r="124" spans="1:10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 ht="13.5" customHeight="1">
      <c r="A125" s="171" t="s">
        <v>30</v>
      </c>
      <c r="B125" s="171" t="s">
        <v>192</v>
      </c>
      <c r="C125" s="171" t="s">
        <v>193</v>
      </c>
      <c r="D125" s="171" t="s">
        <v>194</v>
      </c>
      <c r="E125" s="171"/>
      <c r="F125" s="171"/>
      <c r="G125" s="171"/>
      <c r="H125" s="171" t="s">
        <v>195</v>
      </c>
      <c r="I125" s="171" t="s">
        <v>196</v>
      </c>
      <c r="J125" s="171" t="s">
        <v>197</v>
      </c>
    </row>
    <row r="126" spans="1:10" ht="13.5" customHeight="1">
      <c r="A126" s="171"/>
      <c r="B126" s="171"/>
      <c r="C126" s="171"/>
      <c r="D126" s="171" t="s">
        <v>66</v>
      </c>
      <c r="E126" s="171" t="s">
        <v>67</v>
      </c>
      <c r="F126" s="171"/>
      <c r="G126" s="171"/>
      <c r="H126" s="171"/>
      <c r="I126" s="171"/>
      <c r="J126" s="171"/>
    </row>
    <row r="127" spans="1:10" ht="51" customHeight="1">
      <c r="A127" s="171"/>
      <c r="B127" s="171"/>
      <c r="C127" s="171"/>
      <c r="D127" s="171"/>
      <c r="E127" s="45" t="s">
        <v>198</v>
      </c>
      <c r="F127" s="45" t="s">
        <v>199</v>
      </c>
      <c r="G127" s="45" t="s">
        <v>200</v>
      </c>
      <c r="H127" s="171"/>
      <c r="I127" s="171"/>
      <c r="J127" s="171"/>
    </row>
    <row r="128" spans="1:10">
      <c r="A128" s="45">
        <v>1</v>
      </c>
      <c r="B128" s="45">
        <v>2</v>
      </c>
      <c r="C128" s="45">
        <v>3</v>
      </c>
      <c r="D128" s="45">
        <v>4</v>
      </c>
      <c r="E128" s="45">
        <v>5</v>
      </c>
      <c r="F128" s="45">
        <v>6</v>
      </c>
      <c r="G128" s="45">
        <v>7</v>
      </c>
      <c r="H128" s="45">
        <v>8</v>
      </c>
      <c r="I128" s="45">
        <v>9</v>
      </c>
      <c r="J128" s="45">
        <v>10</v>
      </c>
    </row>
    <row r="129" spans="1:12">
      <c r="A129" s="57"/>
      <c r="B129" s="101" t="s">
        <v>448</v>
      </c>
      <c r="C129" s="101">
        <v>221.75</v>
      </c>
      <c r="D129" s="101">
        <f>E129+F129+G129</f>
        <v>24140.63</v>
      </c>
      <c r="E129" s="101">
        <v>17990.400000000001</v>
      </c>
      <c r="F129" s="102">
        <v>4191.8599999999997</v>
      </c>
      <c r="G129" s="102">
        <v>1958.37</v>
      </c>
      <c r="H129" s="102">
        <v>1367.06</v>
      </c>
      <c r="I129" s="102">
        <v>12</v>
      </c>
      <c r="J129" s="112">
        <v>80809340</v>
      </c>
    </row>
    <row r="130" spans="1:12">
      <c r="A130" s="57"/>
      <c r="B130" s="101" t="s">
        <v>449</v>
      </c>
      <c r="C130" s="101">
        <v>465.25</v>
      </c>
      <c r="D130" s="101">
        <f>E130+F130+G130</f>
        <v>8253.73</v>
      </c>
      <c r="E130" s="101">
        <v>5130.63</v>
      </c>
      <c r="F130" s="104">
        <v>2339.5300000000002</v>
      </c>
      <c r="G130" s="104">
        <v>783.57</v>
      </c>
      <c r="H130" s="102">
        <v>1766.44</v>
      </c>
      <c r="I130" s="102">
        <v>24</v>
      </c>
      <c r="J130" s="112">
        <v>88604660</v>
      </c>
    </row>
    <row r="131" spans="1:12">
      <c r="A131" s="57"/>
      <c r="B131" s="101" t="s">
        <v>450</v>
      </c>
      <c r="C131" s="105">
        <v>124</v>
      </c>
      <c r="D131" s="101">
        <f>E131+F131+G131</f>
        <v>8039.48</v>
      </c>
      <c r="E131" s="106">
        <v>5082</v>
      </c>
      <c r="F131" s="107">
        <v>1784.33</v>
      </c>
      <c r="G131" s="107">
        <v>1173.1500000000001</v>
      </c>
      <c r="H131" s="108">
        <v>2541</v>
      </c>
      <c r="I131" s="108">
        <v>50</v>
      </c>
      <c r="J131" s="112">
        <v>24130230</v>
      </c>
    </row>
    <row r="132" spans="1:12">
      <c r="A132" s="46"/>
      <c r="B132" s="101" t="s">
        <v>451</v>
      </c>
      <c r="C132" s="105">
        <v>357.5</v>
      </c>
      <c r="D132" s="101">
        <f>E132+F132+G132</f>
        <v>6940.54</v>
      </c>
      <c r="E132" s="109">
        <v>6019.09</v>
      </c>
      <c r="F132" s="110">
        <v>576.74</v>
      </c>
      <c r="G132" s="110">
        <v>344.71</v>
      </c>
      <c r="H132" s="111">
        <v>858.32</v>
      </c>
      <c r="I132" s="111">
        <v>15</v>
      </c>
      <c r="J132" s="112">
        <v>53694750</v>
      </c>
    </row>
    <row r="133" spans="1:12" ht="13.5" customHeight="1">
      <c r="A133" s="170" t="s">
        <v>201</v>
      </c>
      <c r="B133" s="170"/>
      <c r="C133" s="45" t="s">
        <v>202</v>
      </c>
      <c r="D133" s="50">
        <f>SUM(D129:D132)</f>
        <v>47374.38</v>
      </c>
      <c r="E133" s="45" t="s">
        <v>202</v>
      </c>
      <c r="F133" s="45" t="s">
        <v>202</v>
      </c>
      <c r="G133" s="45" t="s">
        <v>202</v>
      </c>
      <c r="H133" s="45" t="s">
        <v>202</v>
      </c>
      <c r="I133" s="45" t="s">
        <v>202</v>
      </c>
      <c r="J133" s="49">
        <f>SUM(J129:J132)</f>
        <v>247238980</v>
      </c>
      <c r="K133" s="83">
        <f>раздел3_3!G9</f>
        <v>247238980</v>
      </c>
      <c r="L133" s="82">
        <f>K133-J133</f>
        <v>0</v>
      </c>
    </row>
    <row r="134" spans="1:12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2" ht="13.5" customHeight="1">
      <c r="A135" s="172" t="s">
        <v>203</v>
      </c>
      <c r="B135" s="172"/>
      <c r="C135" s="172"/>
      <c r="D135" s="172"/>
      <c r="E135" s="172"/>
      <c r="F135" s="172"/>
      <c r="G135" s="172"/>
      <c r="H135" s="172"/>
      <c r="I135" s="172"/>
      <c r="J135" s="172"/>
    </row>
    <row r="136" spans="1:12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2" ht="25.5" customHeight="1">
      <c r="A137" s="45" t="s">
        <v>30</v>
      </c>
      <c r="B137" s="171" t="s">
        <v>204</v>
      </c>
      <c r="C137" s="171"/>
      <c r="D137" s="171"/>
      <c r="E137" s="171" t="s">
        <v>205</v>
      </c>
      <c r="F137" s="171"/>
      <c r="G137" s="45" t="s">
        <v>206</v>
      </c>
      <c r="H137" s="45" t="s">
        <v>207</v>
      </c>
      <c r="I137" s="171" t="s">
        <v>208</v>
      </c>
      <c r="J137" s="171"/>
    </row>
    <row r="138" spans="1:12">
      <c r="A138" s="45">
        <v>1</v>
      </c>
      <c r="B138" s="171">
        <v>2</v>
      </c>
      <c r="C138" s="171"/>
      <c r="D138" s="171"/>
      <c r="E138" s="171">
        <v>3</v>
      </c>
      <c r="F138" s="171"/>
      <c r="G138" s="45">
        <v>4</v>
      </c>
      <c r="H138" s="45">
        <v>5</v>
      </c>
      <c r="I138" s="171">
        <v>6</v>
      </c>
      <c r="J138" s="171"/>
    </row>
    <row r="139" spans="1:12">
      <c r="A139" s="46"/>
      <c r="B139" s="177" t="s">
        <v>452</v>
      </c>
      <c r="C139" s="177"/>
      <c r="D139" s="177"/>
      <c r="E139" s="113"/>
      <c r="F139" s="114">
        <v>100</v>
      </c>
      <c r="G139" s="75">
        <v>15</v>
      </c>
      <c r="H139" s="75">
        <v>300</v>
      </c>
      <c r="I139" s="174">
        <f>F139*H139</f>
        <v>30000</v>
      </c>
      <c r="J139" s="174"/>
    </row>
    <row r="140" spans="1:12">
      <c r="A140" s="46"/>
      <c r="B140" s="177" t="s">
        <v>453</v>
      </c>
      <c r="C140" s="177"/>
      <c r="D140" s="177"/>
      <c r="E140" s="113"/>
      <c r="F140" s="114">
        <v>725</v>
      </c>
      <c r="G140" s="75">
        <v>15</v>
      </c>
      <c r="H140" s="75">
        <v>30</v>
      </c>
      <c r="I140" s="174">
        <f>F140*H140</f>
        <v>21750</v>
      </c>
      <c r="J140" s="174"/>
    </row>
    <row r="141" spans="1:12">
      <c r="A141" s="46"/>
      <c r="B141" s="177" t="s">
        <v>454</v>
      </c>
      <c r="C141" s="177"/>
      <c r="D141" s="177"/>
      <c r="E141" s="113"/>
      <c r="F141" s="114">
        <v>550</v>
      </c>
      <c r="G141" s="75">
        <v>15</v>
      </c>
      <c r="H141" s="75">
        <v>300</v>
      </c>
      <c r="I141" s="174">
        <v>198250</v>
      </c>
      <c r="J141" s="174"/>
    </row>
    <row r="142" spans="1:12" ht="13.5" customHeight="1">
      <c r="A142" s="170" t="s">
        <v>201</v>
      </c>
      <c r="B142" s="170"/>
      <c r="C142" s="170"/>
      <c r="D142" s="170"/>
      <c r="E142" s="171" t="s">
        <v>202</v>
      </c>
      <c r="F142" s="171"/>
      <c r="G142" s="45" t="s">
        <v>202</v>
      </c>
      <c r="H142" s="45" t="s">
        <v>202</v>
      </c>
      <c r="I142" s="169">
        <f>SUM(I139:I141)</f>
        <v>250000</v>
      </c>
      <c r="J142" s="169"/>
      <c r="K142" s="82">
        <f>раздел3_3!G10</f>
        <v>250000</v>
      </c>
      <c r="L142" s="82">
        <f>K142-I142</f>
        <v>0</v>
      </c>
    </row>
    <row r="143" spans="1:12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2" ht="13.35" customHeight="1">
      <c r="A144" s="172" t="s">
        <v>209</v>
      </c>
      <c r="B144" s="172"/>
      <c r="C144" s="172"/>
      <c r="D144" s="172"/>
      <c r="E144" s="172"/>
      <c r="F144" s="172"/>
      <c r="G144" s="172"/>
      <c r="H144" s="172"/>
      <c r="I144" s="172"/>
      <c r="J144" s="172"/>
    </row>
    <row r="145" spans="1:10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 ht="49.5" customHeight="1">
      <c r="A146" s="45" t="s">
        <v>30</v>
      </c>
      <c r="B146" s="171" t="s">
        <v>204</v>
      </c>
      <c r="C146" s="171"/>
      <c r="D146" s="171"/>
      <c r="E146" s="45" t="s">
        <v>210</v>
      </c>
      <c r="F146" s="45" t="s">
        <v>211</v>
      </c>
      <c r="G146" s="171" t="s">
        <v>212</v>
      </c>
      <c r="H146" s="171"/>
      <c r="I146" s="171" t="s">
        <v>208</v>
      </c>
      <c r="J146" s="171"/>
    </row>
    <row r="147" spans="1:10">
      <c r="A147" s="45">
        <v>1</v>
      </c>
      <c r="B147" s="171">
        <v>2</v>
      </c>
      <c r="C147" s="171"/>
      <c r="D147" s="171"/>
      <c r="E147" s="45">
        <v>3</v>
      </c>
      <c r="F147" s="45">
        <v>4</v>
      </c>
      <c r="G147" s="171">
        <v>5</v>
      </c>
      <c r="H147" s="171"/>
      <c r="I147" s="171">
        <v>6</v>
      </c>
      <c r="J147" s="171"/>
    </row>
    <row r="148" spans="1:10">
      <c r="A148" s="46"/>
      <c r="B148" s="168"/>
      <c r="C148" s="168"/>
      <c r="D148" s="168"/>
      <c r="E148" s="51"/>
      <c r="F148" s="51"/>
      <c r="G148" s="169"/>
      <c r="H148" s="169"/>
      <c r="I148" s="169"/>
      <c r="J148" s="169"/>
    </row>
    <row r="149" spans="1:10">
      <c r="A149" s="46"/>
      <c r="B149" s="168"/>
      <c r="C149" s="168"/>
      <c r="D149" s="168"/>
      <c r="E149" s="51"/>
      <c r="F149" s="51"/>
      <c r="G149" s="169"/>
      <c r="H149" s="169"/>
      <c r="I149" s="169"/>
      <c r="J149" s="169"/>
    </row>
    <row r="150" spans="1:10">
      <c r="A150" s="46"/>
      <c r="B150" s="168"/>
      <c r="C150" s="168"/>
      <c r="D150" s="168"/>
      <c r="E150" s="51"/>
      <c r="F150" s="51"/>
      <c r="G150" s="169"/>
      <c r="H150" s="169"/>
      <c r="I150" s="169"/>
      <c r="J150" s="169"/>
    </row>
    <row r="151" spans="1:10" ht="13.5" customHeight="1">
      <c r="A151" s="170" t="s">
        <v>201</v>
      </c>
      <c r="B151" s="170"/>
      <c r="C151" s="170"/>
      <c r="D151" s="170"/>
      <c r="E151" s="45" t="s">
        <v>202</v>
      </c>
      <c r="F151" s="45" t="s">
        <v>202</v>
      </c>
      <c r="G151" s="171" t="s">
        <v>202</v>
      </c>
      <c r="H151" s="171"/>
      <c r="I151" s="173">
        <f>SUM(I148:I150)</f>
        <v>0</v>
      </c>
      <c r="J151" s="173"/>
    </row>
    <row r="152" spans="1:10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1:10" ht="25.5" customHeight="1">
      <c r="A153" s="172" t="s">
        <v>213</v>
      </c>
      <c r="B153" s="172"/>
      <c r="C153" s="172"/>
      <c r="D153" s="172"/>
      <c r="E153" s="172"/>
      <c r="F153" s="172"/>
      <c r="G153" s="172"/>
      <c r="H153" s="172"/>
      <c r="I153" s="172"/>
      <c r="J153" s="172"/>
    </row>
    <row r="154" spans="1:10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1:10" ht="25.5" customHeight="1">
      <c r="A155" s="45" t="s">
        <v>30</v>
      </c>
      <c r="B155" s="171" t="s">
        <v>214</v>
      </c>
      <c r="C155" s="171"/>
      <c r="D155" s="171"/>
      <c r="E155" s="171"/>
      <c r="F155" s="171"/>
      <c r="G155" s="171" t="s">
        <v>215</v>
      </c>
      <c r="H155" s="171"/>
      <c r="I155" s="171" t="s">
        <v>216</v>
      </c>
      <c r="J155" s="171"/>
    </row>
    <row r="156" spans="1:10">
      <c r="A156" s="45">
        <v>1</v>
      </c>
      <c r="B156" s="171">
        <v>2</v>
      </c>
      <c r="C156" s="171"/>
      <c r="D156" s="171"/>
      <c r="E156" s="171"/>
      <c r="F156" s="171"/>
      <c r="G156" s="171">
        <v>3</v>
      </c>
      <c r="H156" s="171"/>
      <c r="I156" s="171">
        <v>4</v>
      </c>
      <c r="J156" s="171"/>
    </row>
    <row r="157" spans="1:10" ht="13.5" customHeight="1">
      <c r="A157" s="46">
        <v>1</v>
      </c>
      <c r="B157" s="168" t="s">
        <v>217</v>
      </c>
      <c r="C157" s="168"/>
      <c r="D157" s="168"/>
      <c r="E157" s="168"/>
      <c r="F157" s="168"/>
      <c r="G157" s="175" t="s">
        <v>202</v>
      </c>
      <c r="H157" s="175"/>
      <c r="I157" s="174">
        <f>SUM(I159:I161)</f>
        <v>54392575.600000001</v>
      </c>
      <c r="J157" s="174"/>
    </row>
    <row r="158" spans="1:10" ht="13.5" customHeight="1">
      <c r="A158" s="52"/>
      <c r="B158" s="168" t="s">
        <v>67</v>
      </c>
      <c r="C158" s="168"/>
      <c r="D158" s="168"/>
      <c r="E158" s="168"/>
      <c r="F158" s="168"/>
      <c r="G158" s="175" t="s">
        <v>202</v>
      </c>
      <c r="H158" s="175"/>
      <c r="I158" s="175" t="s">
        <v>202</v>
      </c>
      <c r="J158" s="175"/>
    </row>
    <row r="159" spans="1:10" ht="13.5" customHeight="1">
      <c r="A159" s="46" t="s">
        <v>218</v>
      </c>
      <c r="B159" s="168" t="s">
        <v>219</v>
      </c>
      <c r="C159" s="168"/>
      <c r="D159" s="168"/>
      <c r="E159" s="168"/>
      <c r="F159" s="168"/>
      <c r="G159" s="174">
        <f>J133</f>
        <v>247238980</v>
      </c>
      <c r="H159" s="174"/>
      <c r="I159" s="174">
        <f>G159*0.22</f>
        <v>54392575.600000001</v>
      </c>
      <c r="J159" s="174"/>
    </row>
    <row r="160" spans="1:10" ht="13.5" customHeight="1">
      <c r="A160" s="46" t="s">
        <v>220</v>
      </c>
      <c r="B160" s="168" t="s">
        <v>221</v>
      </c>
      <c r="C160" s="168"/>
      <c r="D160" s="168"/>
      <c r="E160" s="168"/>
      <c r="F160" s="168"/>
      <c r="G160" s="174"/>
      <c r="H160" s="174"/>
      <c r="I160" s="174">
        <f>G160*0.1</f>
        <v>0</v>
      </c>
      <c r="J160" s="174"/>
    </row>
    <row r="161" spans="1:12" ht="25.5" customHeight="1">
      <c r="A161" s="46" t="s">
        <v>222</v>
      </c>
      <c r="B161" s="168" t="s">
        <v>223</v>
      </c>
      <c r="C161" s="168"/>
      <c r="D161" s="168"/>
      <c r="E161" s="168"/>
      <c r="F161" s="168"/>
      <c r="G161" s="174"/>
      <c r="H161" s="174"/>
      <c r="I161" s="174"/>
      <c r="J161" s="174"/>
    </row>
    <row r="162" spans="1:12" ht="13.5" customHeight="1">
      <c r="A162" s="46">
        <v>2</v>
      </c>
      <c r="B162" s="168" t="s">
        <v>224</v>
      </c>
      <c r="C162" s="168"/>
      <c r="D162" s="168"/>
      <c r="E162" s="168"/>
      <c r="F162" s="168"/>
      <c r="G162" s="175" t="s">
        <v>202</v>
      </c>
      <c r="H162" s="175"/>
      <c r="I162" s="174">
        <f>SUM(I164:I168)</f>
        <v>7664408.3799999999</v>
      </c>
      <c r="J162" s="174"/>
    </row>
    <row r="163" spans="1:12" ht="13.5" customHeight="1">
      <c r="A163" s="46"/>
      <c r="B163" s="168" t="s">
        <v>67</v>
      </c>
      <c r="C163" s="168"/>
      <c r="D163" s="168"/>
      <c r="E163" s="168"/>
      <c r="F163" s="168"/>
      <c r="G163" s="175" t="s">
        <v>202</v>
      </c>
      <c r="H163" s="175"/>
      <c r="I163" s="175" t="s">
        <v>202</v>
      </c>
      <c r="J163" s="175"/>
    </row>
    <row r="164" spans="1:12" ht="25.5" customHeight="1">
      <c r="A164" s="46" t="s">
        <v>225</v>
      </c>
      <c r="B164" s="168" t="s">
        <v>226</v>
      </c>
      <c r="C164" s="168"/>
      <c r="D164" s="168"/>
      <c r="E164" s="168"/>
      <c r="F164" s="168"/>
      <c r="G164" s="174">
        <f>J133</f>
        <v>247238980</v>
      </c>
      <c r="H164" s="174"/>
      <c r="I164" s="174">
        <f>G164*0.029</f>
        <v>7169930.4199999999</v>
      </c>
      <c r="J164" s="174"/>
    </row>
    <row r="165" spans="1:12" ht="25.5" customHeight="1">
      <c r="A165" s="46" t="s">
        <v>227</v>
      </c>
      <c r="B165" s="168" t="s">
        <v>228</v>
      </c>
      <c r="C165" s="168"/>
      <c r="D165" s="168"/>
      <c r="E165" s="168"/>
      <c r="F165" s="168"/>
      <c r="G165" s="174">
        <f>J133</f>
        <v>247238980</v>
      </c>
      <c r="H165" s="174"/>
      <c r="I165" s="174">
        <f>G165*0</f>
        <v>0</v>
      </c>
      <c r="J165" s="174"/>
    </row>
    <row r="166" spans="1:12" ht="25.5" customHeight="1">
      <c r="A166" s="46" t="s">
        <v>229</v>
      </c>
      <c r="B166" s="168" t="s">
        <v>230</v>
      </c>
      <c r="C166" s="168"/>
      <c r="D166" s="168"/>
      <c r="E166" s="168"/>
      <c r="F166" s="168"/>
      <c r="G166" s="174">
        <f>J133</f>
        <v>247238980</v>
      </c>
      <c r="H166" s="174"/>
      <c r="I166" s="174">
        <f>G166*0.002</f>
        <v>494477.96</v>
      </c>
      <c r="J166" s="174"/>
    </row>
    <row r="167" spans="1:12" ht="25.5" customHeight="1">
      <c r="A167" s="46" t="s">
        <v>231</v>
      </c>
      <c r="B167" s="168" t="s">
        <v>232</v>
      </c>
      <c r="C167" s="168"/>
      <c r="D167" s="168"/>
      <c r="E167" s="168"/>
      <c r="F167" s="168"/>
      <c r="G167" s="174"/>
      <c r="H167" s="174"/>
      <c r="I167" s="174"/>
      <c r="J167" s="174"/>
    </row>
    <row r="168" spans="1:12" ht="25.5" customHeight="1">
      <c r="A168" s="46" t="s">
        <v>233</v>
      </c>
      <c r="B168" s="168" t="s">
        <v>232</v>
      </c>
      <c r="C168" s="168"/>
      <c r="D168" s="168"/>
      <c r="E168" s="168"/>
      <c r="F168" s="168"/>
      <c r="G168" s="174"/>
      <c r="H168" s="174"/>
      <c r="I168" s="174"/>
      <c r="J168" s="174"/>
    </row>
    <row r="169" spans="1:12" ht="25.5" customHeight="1">
      <c r="A169" s="46">
        <v>3</v>
      </c>
      <c r="B169" s="168" t="s">
        <v>234</v>
      </c>
      <c r="C169" s="168"/>
      <c r="D169" s="168"/>
      <c r="E169" s="168"/>
      <c r="F169" s="168"/>
      <c r="G169" s="174">
        <f>J133</f>
        <v>247238980</v>
      </c>
      <c r="H169" s="174"/>
      <c r="I169" s="174">
        <f>G169*0.051</f>
        <v>12609187.98</v>
      </c>
      <c r="J169" s="174"/>
    </row>
    <row r="170" spans="1:12" ht="13.5" customHeight="1">
      <c r="A170" s="170" t="s">
        <v>201</v>
      </c>
      <c r="B170" s="170"/>
      <c r="C170" s="170"/>
      <c r="D170" s="170"/>
      <c r="E170" s="170"/>
      <c r="F170" s="170"/>
      <c r="G170" s="171" t="s">
        <v>202</v>
      </c>
      <c r="H170" s="171"/>
      <c r="I170" s="169">
        <f>I157+I162+I169</f>
        <v>74666171.960000008</v>
      </c>
      <c r="J170" s="169"/>
      <c r="K170" s="83">
        <f>раздел3_3!G11</f>
        <v>74666172</v>
      </c>
      <c r="L170" s="82">
        <f>K170-I170</f>
        <v>3.9999991655349731E-2</v>
      </c>
    </row>
    <row r="171" spans="1:12">
      <c r="A171" s="53"/>
      <c r="B171" s="53"/>
      <c r="C171" s="43"/>
      <c r="D171" s="43"/>
      <c r="E171" s="43"/>
      <c r="F171" s="43"/>
      <c r="G171" s="43"/>
      <c r="H171" s="43"/>
      <c r="I171" s="43"/>
      <c r="J171" s="43"/>
    </row>
    <row r="172" spans="1:12" ht="37.5" customHeight="1">
      <c r="A172" s="172" t="s">
        <v>235</v>
      </c>
      <c r="B172" s="172"/>
      <c r="C172" s="172"/>
      <c r="D172" s="172"/>
      <c r="E172" s="172"/>
      <c r="F172" s="172"/>
      <c r="G172" s="172"/>
      <c r="H172" s="172"/>
      <c r="I172" s="172"/>
      <c r="J172" s="172"/>
    </row>
    <row r="173" spans="1:12">
      <c r="A173" s="43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2" ht="25.5" customHeight="1">
      <c r="A174" s="176" t="s">
        <v>463</v>
      </c>
      <c r="B174" s="176"/>
      <c r="C174" s="176"/>
      <c r="D174" s="176"/>
      <c r="E174" s="176"/>
      <c r="F174" s="176"/>
      <c r="G174" s="176"/>
      <c r="H174" s="176"/>
      <c r="I174" s="176"/>
      <c r="J174" s="176"/>
    </row>
    <row r="175" spans="1:12">
      <c r="A175" s="43"/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1:12" ht="13.5" customHeight="1">
      <c r="A176" s="172" t="s">
        <v>191</v>
      </c>
      <c r="B176" s="172"/>
      <c r="C176" s="172"/>
      <c r="D176" s="172"/>
      <c r="E176" s="172"/>
      <c r="F176" s="172"/>
      <c r="G176" s="172"/>
      <c r="H176" s="172"/>
      <c r="I176" s="172"/>
      <c r="J176" s="172"/>
    </row>
    <row r="177" spans="1:12">
      <c r="A177" s="43"/>
      <c r="B177" s="43"/>
      <c r="C177" s="43"/>
      <c r="D177" s="43"/>
      <c r="E177" s="43"/>
      <c r="F177" s="43"/>
      <c r="G177" s="43"/>
      <c r="H177" s="43"/>
      <c r="I177" s="43"/>
      <c r="J177" s="43"/>
    </row>
    <row r="178" spans="1:12" ht="13.5" customHeight="1">
      <c r="A178" s="171" t="s">
        <v>30</v>
      </c>
      <c r="B178" s="171" t="s">
        <v>192</v>
      </c>
      <c r="C178" s="171" t="s">
        <v>193</v>
      </c>
      <c r="D178" s="171" t="s">
        <v>194</v>
      </c>
      <c r="E178" s="171"/>
      <c r="F178" s="171"/>
      <c r="G178" s="171"/>
      <c r="H178" s="171" t="s">
        <v>195</v>
      </c>
      <c r="I178" s="171" t="s">
        <v>196</v>
      </c>
      <c r="J178" s="171" t="s">
        <v>197</v>
      </c>
    </row>
    <row r="179" spans="1:12" ht="13.5" customHeight="1">
      <c r="A179" s="171"/>
      <c r="B179" s="171"/>
      <c r="C179" s="171"/>
      <c r="D179" s="171" t="s">
        <v>66</v>
      </c>
      <c r="E179" s="171" t="s">
        <v>67</v>
      </c>
      <c r="F179" s="171"/>
      <c r="G179" s="171"/>
      <c r="H179" s="171"/>
      <c r="I179" s="171"/>
      <c r="J179" s="171"/>
    </row>
    <row r="180" spans="1:12" ht="50.25" customHeight="1">
      <c r="A180" s="171"/>
      <c r="B180" s="171"/>
      <c r="C180" s="171"/>
      <c r="D180" s="171"/>
      <c r="E180" s="45" t="s">
        <v>198</v>
      </c>
      <c r="F180" s="45" t="s">
        <v>199</v>
      </c>
      <c r="G180" s="45" t="s">
        <v>200</v>
      </c>
      <c r="H180" s="171"/>
      <c r="I180" s="171"/>
      <c r="J180" s="171"/>
    </row>
    <row r="181" spans="1:12">
      <c r="A181" s="45">
        <v>1</v>
      </c>
      <c r="B181" s="45">
        <v>2</v>
      </c>
      <c r="C181" s="45">
        <v>3</v>
      </c>
      <c r="D181" s="45">
        <v>4</v>
      </c>
      <c r="E181" s="45">
        <v>5</v>
      </c>
      <c r="F181" s="45">
        <v>6</v>
      </c>
      <c r="G181" s="45">
        <v>7</v>
      </c>
      <c r="H181" s="45">
        <v>8</v>
      </c>
      <c r="I181" s="45">
        <v>9</v>
      </c>
      <c r="J181" s="45">
        <v>10</v>
      </c>
    </row>
    <row r="182" spans="1:12">
      <c r="A182" s="58"/>
      <c r="B182" s="101" t="s">
        <v>448</v>
      </c>
      <c r="C182" s="101">
        <v>27</v>
      </c>
      <c r="D182" s="101">
        <f>E182+F182+G182</f>
        <v>10884.800000000001</v>
      </c>
      <c r="E182" s="101">
        <v>8966.66</v>
      </c>
      <c r="F182" s="102">
        <f>1918.14-G182</f>
        <v>1158.2800000000002</v>
      </c>
      <c r="G182" s="102">
        <v>759.86</v>
      </c>
      <c r="H182" s="102">
        <v>58</v>
      </c>
      <c r="I182" s="102"/>
      <c r="J182" s="103">
        <v>3526674</v>
      </c>
    </row>
    <row r="183" spans="1:12">
      <c r="A183" s="58"/>
      <c r="B183" s="101" t="s">
        <v>449</v>
      </c>
      <c r="C183" s="101">
        <v>29.25</v>
      </c>
      <c r="D183" s="101">
        <v>9738.6299999999992</v>
      </c>
      <c r="E183" s="101">
        <v>9738.6299999999992</v>
      </c>
      <c r="F183" s="104">
        <f>352.13-G183</f>
        <v>295.65999999999997</v>
      </c>
      <c r="G183" s="104">
        <v>56.47</v>
      </c>
      <c r="H183" s="102">
        <v>10</v>
      </c>
      <c r="I183" s="102"/>
      <c r="J183" s="103">
        <v>3541858</v>
      </c>
    </row>
    <row r="184" spans="1:12">
      <c r="A184" s="58"/>
      <c r="B184" s="101" t="s">
        <v>450</v>
      </c>
      <c r="C184" s="105">
        <v>6.5</v>
      </c>
      <c r="D184" s="101">
        <v>2061.23</v>
      </c>
      <c r="E184" s="106">
        <v>2061.23</v>
      </c>
      <c r="F184" s="107"/>
      <c r="G184" s="107"/>
      <c r="H184" s="108">
        <v>20</v>
      </c>
      <c r="I184" s="108"/>
      <c r="J184" s="103">
        <v>160776</v>
      </c>
    </row>
    <row r="185" spans="1:12">
      <c r="A185" s="46"/>
      <c r="B185" s="101" t="s">
        <v>451</v>
      </c>
      <c r="C185" s="105">
        <v>3.5</v>
      </c>
      <c r="D185" s="101">
        <v>4583.57</v>
      </c>
      <c r="E185" s="109">
        <v>4583.57</v>
      </c>
      <c r="F185" s="110">
        <f>26147.19-G185</f>
        <v>25828.69</v>
      </c>
      <c r="G185" s="110">
        <v>318.5</v>
      </c>
      <c r="H185" s="111">
        <v>40</v>
      </c>
      <c r="I185" s="111"/>
      <c r="J185" s="103">
        <v>1290692</v>
      </c>
    </row>
    <row r="186" spans="1:12">
      <c r="A186" s="46"/>
      <c r="B186" s="47"/>
      <c r="C186" s="48"/>
      <c r="D186" s="49">
        <f>SUM(E186:G186)</f>
        <v>0</v>
      </c>
      <c r="E186" s="49"/>
      <c r="F186" s="49"/>
      <c r="G186" s="49"/>
      <c r="H186" s="49"/>
      <c r="I186" s="49"/>
      <c r="J186" s="49">
        <f>C186*D186*(1+H186/100)*I186*12</f>
        <v>0</v>
      </c>
    </row>
    <row r="187" spans="1:12">
      <c r="A187" s="46"/>
      <c r="B187" s="47"/>
      <c r="C187" s="48"/>
      <c r="D187" s="49">
        <f>SUM(E187:G187)</f>
        <v>0</v>
      </c>
      <c r="E187" s="49"/>
      <c r="F187" s="49"/>
      <c r="G187" s="49"/>
      <c r="H187" s="49"/>
      <c r="I187" s="49"/>
      <c r="J187" s="49">
        <f>C187*D187*(1+H187/100)*I187*12</f>
        <v>0</v>
      </c>
    </row>
    <row r="188" spans="1:12" ht="13.5" customHeight="1">
      <c r="A188" s="170" t="s">
        <v>201</v>
      </c>
      <c r="B188" s="170"/>
      <c r="C188" s="45" t="s">
        <v>202</v>
      </c>
      <c r="D188" s="50">
        <f>SUM(D185:D187)</f>
        <v>4583.57</v>
      </c>
      <c r="E188" s="45" t="s">
        <v>202</v>
      </c>
      <c r="F188" s="45" t="s">
        <v>202</v>
      </c>
      <c r="G188" s="45" t="s">
        <v>202</v>
      </c>
      <c r="H188" s="45" t="s">
        <v>202</v>
      </c>
      <c r="I188" s="45" t="s">
        <v>202</v>
      </c>
      <c r="J188" s="49">
        <f>SUM(J182:J187)</f>
        <v>8520000</v>
      </c>
      <c r="K188" s="99">
        <f>раздел3_3!H9</f>
        <v>8520000</v>
      </c>
      <c r="L188" s="82">
        <f>K188-J188</f>
        <v>0</v>
      </c>
    </row>
    <row r="189" spans="1:12">
      <c r="A189" s="43"/>
      <c r="B189" s="43"/>
      <c r="C189" s="43"/>
      <c r="D189" s="43"/>
      <c r="E189" s="43"/>
      <c r="F189" s="43"/>
      <c r="G189" s="43"/>
      <c r="H189" s="43"/>
      <c r="I189" s="43"/>
      <c r="J189" s="43"/>
    </row>
    <row r="190" spans="1:12" ht="13.5" customHeight="1">
      <c r="A190" s="172" t="s">
        <v>203</v>
      </c>
      <c r="B190" s="172"/>
      <c r="C190" s="172"/>
      <c r="D190" s="172"/>
      <c r="E190" s="172"/>
      <c r="F190" s="172"/>
      <c r="G190" s="172"/>
      <c r="H190" s="172"/>
      <c r="I190" s="172"/>
      <c r="J190" s="172"/>
    </row>
    <row r="191" spans="1:12">
      <c r="A191" s="43"/>
      <c r="B191" s="43"/>
      <c r="C191" s="43"/>
      <c r="D191" s="43"/>
      <c r="E191" s="43"/>
      <c r="F191" s="43"/>
      <c r="G191" s="43"/>
      <c r="H191" s="43"/>
      <c r="I191" s="43"/>
      <c r="J191" s="43"/>
    </row>
    <row r="192" spans="1:12" ht="25.5" customHeight="1">
      <c r="A192" s="45" t="s">
        <v>30</v>
      </c>
      <c r="B192" s="171" t="s">
        <v>204</v>
      </c>
      <c r="C192" s="171"/>
      <c r="D192" s="171"/>
      <c r="E192" s="171" t="s">
        <v>205</v>
      </c>
      <c r="F192" s="171"/>
      <c r="G192" s="45" t="s">
        <v>206</v>
      </c>
      <c r="H192" s="45" t="s">
        <v>207</v>
      </c>
      <c r="I192" s="171" t="s">
        <v>208</v>
      </c>
      <c r="J192" s="171"/>
    </row>
    <row r="193" spans="1:10">
      <c r="A193" s="45">
        <v>1</v>
      </c>
      <c r="B193" s="171">
        <v>2</v>
      </c>
      <c r="C193" s="171"/>
      <c r="D193" s="171"/>
      <c r="E193" s="171">
        <v>3</v>
      </c>
      <c r="F193" s="171"/>
      <c r="G193" s="45">
        <v>4</v>
      </c>
      <c r="H193" s="45">
        <v>5</v>
      </c>
      <c r="I193" s="171">
        <v>6</v>
      </c>
      <c r="J193" s="171"/>
    </row>
    <row r="194" spans="1:10">
      <c r="A194" s="46"/>
      <c r="B194" s="168"/>
      <c r="C194" s="168"/>
      <c r="D194" s="168"/>
      <c r="E194" s="169"/>
      <c r="F194" s="169"/>
      <c r="G194" s="51"/>
      <c r="H194" s="51"/>
      <c r="I194" s="169"/>
      <c r="J194" s="169"/>
    </row>
    <row r="195" spans="1:10">
      <c r="A195" s="46"/>
      <c r="B195" s="168"/>
      <c r="C195" s="168"/>
      <c r="D195" s="168"/>
      <c r="E195" s="169"/>
      <c r="F195" s="169"/>
      <c r="G195" s="51"/>
      <c r="H195" s="51"/>
      <c r="I195" s="169"/>
      <c r="J195" s="169"/>
    </row>
    <row r="196" spans="1:10">
      <c r="A196" s="46"/>
      <c r="B196" s="168"/>
      <c r="C196" s="168"/>
      <c r="D196" s="168"/>
      <c r="E196" s="169"/>
      <c r="F196" s="169"/>
      <c r="G196" s="51"/>
      <c r="H196" s="51"/>
      <c r="I196" s="169"/>
      <c r="J196" s="169"/>
    </row>
    <row r="197" spans="1:10" ht="13.5" customHeight="1">
      <c r="A197" s="170" t="s">
        <v>201</v>
      </c>
      <c r="B197" s="170"/>
      <c r="C197" s="170"/>
      <c r="D197" s="170"/>
      <c r="E197" s="171" t="s">
        <v>202</v>
      </c>
      <c r="F197" s="171"/>
      <c r="G197" s="45" t="s">
        <v>202</v>
      </c>
      <c r="H197" s="45" t="s">
        <v>202</v>
      </c>
      <c r="I197" s="169">
        <f>SUM(I194:I196)</f>
        <v>0</v>
      </c>
      <c r="J197" s="169"/>
    </row>
    <row r="198" spans="1:10">
      <c r="A198" s="43"/>
      <c r="B198" s="43"/>
      <c r="C198" s="43"/>
      <c r="D198" s="43"/>
      <c r="E198" s="43"/>
      <c r="F198" s="43"/>
      <c r="G198" s="43"/>
      <c r="H198" s="43"/>
      <c r="I198" s="43"/>
      <c r="J198" s="43"/>
    </row>
    <row r="199" spans="1:10" ht="13.35" customHeight="1">
      <c r="A199" s="172" t="s">
        <v>209</v>
      </c>
      <c r="B199" s="172"/>
      <c r="C199" s="172"/>
      <c r="D199" s="172"/>
      <c r="E199" s="172"/>
      <c r="F199" s="172"/>
      <c r="G199" s="172"/>
      <c r="H199" s="172"/>
      <c r="I199" s="172"/>
      <c r="J199" s="172"/>
    </row>
    <row r="200" spans="1:10">
      <c r="A200" s="43"/>
      <c r="B200" s="43"/>
      <c r="C200" s="43"/>
      <c r="D200" s="43"/>
      <c r="E200" s="43"/>
      <c r="F200" s="43"/>
      <c r="G200" s="43"/>
      <c r="H200" s="43"/>
      <c r="I200" s="43"/>
      <c r="J200" s="43"/>
    </row>
    <row r="201" spans="1:10" ht="49.5" customHeight="1">
      <c r="A201" s="45" t="s">
        <v>30</v>
      </c>
      <c r="B201" s="171" t="s">
        <v>204</v>
      </c>
      <c r="C201" s="171"/>
      <c r="D201" s="171"/>
      <c r="E201" s="45" t="s">
        <v>210</v>
      </c>
      <c r="F201" s="45" t="s">
        <v>211</v>
      </c>
      <c r="G201" s="171" t="s">
        <v>212</v>
      </c>
      <c r="H201" s="171"/>
      <c r="I201" s="171" t="s">
        <v>208</v>
      </c>
      <c r="J201" s="171"/>
    </row>
    <row r="202" spans="1:10">
      <c r="A202" s="45">
        <v>1</v>
      </c>
      <c r="B202" s="171">
        <v>2</v>
      </c>
      <c r="C202" s="171"/>
      <c r="D202" s="171"/>
      <c r="E202" s="45">
        <v>3</v>
      </c>
      <c r="F202" s="45">
        <v>4</v>
      </c>
      <c r="G202" s="171">
        <v>5</v>
      </c>
      <c r="H202" s="171"/>
      <c r="I202" s="171">
        <v>6</v>
      </c>
      <c r="J202" s="171"/>
    </row>
    <row r="203" spans="1:10">
      <c r="A203" s="46"/>
      <c r="B203" s="168"/>
      <c r="C203" s="168"/>
      <c r="D203" s="168"/>
      <c r="E203" s="51"/>
      <c r="F203" s="51"/>
      <c r="G203" s="169"/>
      <c r="H203" s="169"/>
      <c r="I203" s="169"/>
      <c r="J203" s="169"/>
    </row>
    <row r="204" spans="1:10">
      <c r="A204" s="46"/>
      <c r="B204" s="168"/>
      <c r="C204" s="168"/>
      <c r="D204" s="168"/>
      <c r="E204" s="51"/>
      <c r="F204" s="51"/>
      <c r="G204" s="169"/>
      <c r="H204" s="169"/>
      <c r="I204" s="169"/>
      <c r="J204" s="169"/>
    </row>
    <row r="205" spans="1:10">
      <c r="A205" s="46"/>
      <c r="B205" s="168"/>
      <c r="C205" s="168"/>
      <c r="D205" s="168"/>
      <c r="E205" s="51"/>
      <c r="F205" s="51"/>
      <c r="G205" s="169"/>
      <c r="H205" s="169"/>
      <c r="I205" s="169"/>
      <c r="J205" s="169"/>
    </row>
    <row r="206" spans="1:10" ht="13.5" customHeight="1">
      <c r="A206" s="170" t="s">
        <v>201</v>
      </c>
      <c r="B206" s="170"/>
      <c r="C206" s="170"/>
      <c r="D206" s="170"/>
      <c r="E206" s="45" t="s">
        <v>202</v>
      </c>
      <c r="F206" s="45" t="s">
        <v>202</v>
      </c>
      <c r="G206" s="171" t="s">
        <v>202</v>
      </c>
      <c r="H206" s="171"/>
      <c r="I206" s="173">
        <f>SUM(I203:I205)</f>
        <v>0</v>
      </c>
      <c r="J206" s="173"/>
    </row>
    <row r="207" spans="1:10">
      <c r="A207" s="43"/>
      <c r="B207" s="43"/>
      <c r="C207" s="43"/>
      <c r="D207" s="43"/>
      <c r="E207" s="43"/>
      <c r="F207" s="43"/>
      <c r="G207" s="43"/>
      <c r="H207" s="43"/>
      <c r="I207" s="43"/>
      <c r="J207" s="43"/>
    </row>
    <row r="208" spans="1:10" ht="25.5" customHeight="1">
      <c r="A208" s="172" t="s">
        <v>213</v>
      </c>
      <c r="B208" s="172"/>
      <c r="C208" s="172"/>
      <c r="D208" s="172"/>
      <c r="E208" s="172"/>
      <c r="F208" s="172"/>
      <c r="G208" s="172"/>
      <c r="H208" s="172"/>
      <c r="I208" s="172"/>
      <c r="J208" s="172"/>
    </row>
    <row r="209" spans="1:10">
      <c r="A209" s="43"/>
      <c r="B209" s="43"/>
      <c r="C209" s="43"/>
      <c r="D209" s="43"/>
      <c r="E209" s="43"/>
      <c r="F209" s="43"/>
      <c r="G209" s="43"/>
      <c r="H209" s="43"/>
      <c r="I209" s="43"/>
      <c r="J209" s="43"/>
    </row>
    <row r="210" spans="1:10" ht="25.5" customHeight="1">
      <c r="A210" s="45" t="s">
        <v>30</v>
      </c>
      <c r="B210" s="171" t="s">
        <v>214</v>
      </c>
      <c r="C210" s="171"/>
      <c r="D210" s="171"/>
      <c r="E210" s="171"/>
      <c r="F210" s="171"/>
      <c r="G210" s="171" t="s">
        <v>215</v>
      </c>
      <c r="H210" s="171"/>
      <c r="I210" s="171" t="s">
        <v>216</v>
      </c>
      <c r="J210" s="171"/>
    </row>
    <row r="211" spans="1:10">
      <c r="A211" s="45">
        <v>1</v>
      </c>
      <c r="B211" s="171">
        <v>2</v>
      </c>
      <c r="C211" s="171"/>
      <c r="D211" s="171"/>
      <c r="E211" s="171"/>
      <c r="F211" s="171"/>
      <c r="G211" s="171">
        <v>3</v>
      </c>
      <c r="H211" s="171"/>
      <c r="I211" s="171">
        <v>4</v>
      </c>
      <c r="J211" s="171"/>
    </row>
    <row r="212" spans="1:10" ht="13.5" customHeight="1">
      <c r="A212" s="46">
        <v>1</v>
      </c>
      <c r="B212" s="168" t="s">
        <v>217</v>
      </c>
      <c r="C212" s="168"/>
      <c r="D212" s="168"/>
      <c r="E212" s="168"/>
      <c r="F212" s="168"/>
      <c r="G212" s="175" t="s">
        <v>202</v>
      </c>
      <c r="H212" s="175"/>
      <c r="I212" s="174">
        <f>SUM(I214:I216)</f>
        <v>1874400</v>
      </c>
      <c r="J212" s="174"/>
    </row>
    <row r="213" spans="1:10" ht="13.5" customHeight="1">
      <c r="A213" s="52"/>
      <c r="B213" s="168" t="s">
        <v>67</v>
      </c>
      <c r="C213" s="168"/>
      <c r="D213" s="168"/>
      <c r="E213" s="168"/>
      <c r="F213" s="168"/>
      <c r="G213" s="175" t="s">
        <v>202</v>
      </c>
      <c r="H213" s="175"/>
      <c r="I213" s="175" t="s">
        <v>202</v>
      </c>
      <c r="J213" s="175"/>
    </row>
    <row r="214" spans="1:10" ht="13.5" customHeight="1">
      <c r="A214" s="46" t="s">
        <v>218</v>
      </c>
      <c r="B214" s="168" t="s">
        <v>219</v>
      </c>
      <c r="C214" s="168"/>
      <c r="D214" s="168"/>
      <c r="E214" s="168"/>
      <c r="F214" s="168"/>
      <c r="G214" s="174">
        <f>J188</f>
        <v>8520000</v>
      </c>
      <c r="H214" s="174"/>
      <c r="I214" s="174">
        <f>G214*0.22</f>
        <v>1874400</v>
      </c>
      <c r="J214" s="174"/>
    </row>
    <row r="215" spans="1:10" ht="13.5" customHeight="1">
      <c r="A215" s="46" t="s">
        <v>220</v>
      </c>
      <c r="B215" s="168" t="s">
        <v>221</v>
      </c>
      <c r="C215" s="168"/>
      <c r="D215" s="168"/>
      <c r="E215" s="168"/>
      <c r="F215" s="168"/>
      <c r="G215" s="174"/>
      <c r="H215" s="174"/>
      <c r="I215" s="174">
        <f>G215*0.1</f>
        <v>0</v>
      </c>
      <c r="J215" s="174"/>
    </row>
    <row r="216" spans="1:10" ht="25.5" customHeight="1">
      <c r="A216" s="46" t="s">
        <v>222</v>
      </c>
      <c r="B216" s="168" t="s">
        <v>223</v>
      </c>
      <c r="C216" s="168"/>
      <c r="D216" s="168"/>
      <c r="E216" s="168"/>
      <c r="F216" s="168"/>
      <c r="G216" s="174"/>
      <c r="H216" s="174"/>
      <c r="I216" s="174"/>
      <c r="J216" s="174"/>
    </row>
    <row r="217" spans="1:10" ht="13.5" customHeight="1">
      <c r="A217" s="46">
        <v>2</v>
      </c>
      <c r="B217" s="168" t="s">
        <v>224</v>
      </c>
      <c r="C217" s="168"/>
      <c r="D217" s="168"/>
      <c r="E217" s="168"/>
      <c r="F217" s="168"/>
      <c r="G217" s="175" t="s">
        <v>202</v>
      </c>
      <c r="H217" s="175"/>
      <c r="I217" s="174">
        <f>SUM(I219:I223)</f>
        <v>264120</v>
      </c>
      <c r="J217" s="174"/>
    </row>
    <row r="218" spans="1:10" ht="13.5" customHeight="1">
      <c r="A218" s="46"/>
      <c r="B218" s="168" t="s">
        <v>67</v>
      </c>
      <c r="C218" s="168"/>
      <c r="D218" s="168"/>
      <c r="E218" s="168"/>
      <c r="F218" s="168"/>
      <c r="G218" s="175" t="s">
        <v>202</v>
      </c>
      <c r="H218" s="175"/>
      <c r="I218" s="175" t="s">
        <v>202</v>
      </c>
      <c r="J218" s="175"/>
    </row>
    <row r="219" spans="1:10" ht="25.5" customHeight="1">
      <c r="A219" s="46" t="s">
        <v>225</v>
      </c>
      <c r="B219" s="168" t="s">
        <v>226</v>
      </c>
      <c r="C219" s="168"/>
      <c r="D219" s="168"/>
      <c r="E219" s="168"/>
      <c r="F219" s="168"/>
      <c r="G219" s="174">
        <f>J188</f>
        <v>8520000</v>
      </c>
      <c r="H219" s="174"/>
      <c r="I219" s="174">
        <f>G219*0.029</f>
        <v>247080</v>
      </c>
      <c r="J219" s="174"/>
    </row>
    <row r="220" spans="1:10" ht="25.5" customHeight="1">
      <c r="A220" s="46" t="s">
        <v>227</v>
      </c>
      <c r="B220" s="168" t="s">
        <v>228</v>
      </c>
      <c r="C220" s="168"/>
      <c r="D220" s="168"/>
      <c r="E220" s="168"/>
      <c r="F220" s="168"/>
      <c r="G220" s="174"/>
      <c r="H220" s="174"/>
      <c r="I220" s="174">
        <f>G220*0</f>
        <v>0</v>
      </c>
      <c r="J220" s="174"/>
    </row>
    <row r="221" spans="1:10" ht="25.5" customHeight="1">
      <c r="A221" s="46" t="s">
        <v>229</v>
      </c>
      <c r="B221" s="168" t="s">
        <v>230</v>
      </c>
      <c r="C221" s="168"/>
      <c r="D221" s="168"/>
      <c r="E221" s="168"/>
      <c r="F221" s="168"/>
      <c r="G221" s="174">
        <f>J188</f>
        <v>8520000</v>
      </c>
      <c r="H221" s="174"/>
      <c r="I221" s="174">
        <f>G221*0.002</f>
        <v>17040</v>
      </c>
      <c r="J221" s="174"/>
    </row>
    <row r="222" spans="1:10" ht="25.5" customHeight="1">
      <c r="A222" s="46" t="s">
        <v>231</v>
      </c>
      <c r="B222" s="168" t="s">
        <v>232</v>
      </c>
      <c r="C222" s="168"/>
      <c r="D222" s="168"/>
      <c r="E222" s="168"/>
      <c r="F222" s="168"/>
      <c r="G222" s="174"/>
      <c r="H222" s="174"/>
      <c r="I222" s="174"/>
      <c r="J222" s="174"/>
    </row>
    <row r="223" spans="1:10" ht="25.5" customHeight="1">
      <c r="A223" s="46" t="s">
        <v>233</v>
      </c>
      <c r="B223" s="168" t="s">
        <v>232</v>
      </c>
      <c r="C223" s="168"/>
      <c r="D223" s="168"/>
      <c r="E223" s="168"/>
      <c r="F223" s="168"/>
      <c r="G223" s="174"/>
      <c r="H223" s="174"/>
      <c r="I223" s="174"/>
      <c r="J223" s="174"/>
    </row>
    <row r="224" spans="1:10" ht="25.5" customHeight="1">
      <c r="A224" s="46">
        <v>3</v>
      </c>
      <c r="B224" s="168" t="s">
        <v>234</v>
      </c>
      <c r="C224" s="168"/>
      <c r="D224" s="168"/>
      <c r="E224" s="168"/>
      <c r="F224" s="168"/>
      <c r="G224" s="174">
        <f>J188</f>
        <v>8520000</v>
      </c>
      <c r="H224" s="174"/>
      <c r="I224" s="174">
        <f>G224*0.051</f>
        <v>434520.00000000006</v>
      </c>
      <c r="J224" s="174"/>
    </row>
    <row r="225" spans="1:12" ht="13.5" customHeight="1">
      <c r="A225" s="170" t="s">
        <v>201</v>
      </c>
      <c r="B225" s="170"/>
      <c r="C225" s="170"/>
      <c r="D225" s="170"/>
      <c r="E225" s="170"/>
      <c r="F225" s="170"/>
      <c r="G225" s="171" t="s">
        <v>202</v>
      </c>
      <c r="H225" s="171"/>
      <c r="I225" s="169">
        <f>I212+I217+I224</f>
        <v>2573040</v>
      </c>
      <c r="J225" s="169"/>
      <c r="K225" s="99">
        <f>раздел3_3!H11</f>
        <v>2573040</v>
      </c>
      <c r="L225" s="82">
        <f>K225-I225</f>
        <v>0</v>
      </c>
    </row>
    <row r="226" spans="1:12">
      <c r="A226" s="53"/>
      <c r="B226" s="53"/>
      <c r="C226" s="43"/>
      <c r="D226" s="43"/>
      <c r="E226" s="43"/>
      <c r="F226" s="43"/>
      <c r="G226" s="43"/>
      <c r="H226" s="43"/>
      <c r="I226" s="43"/>
      <c r="J226" s="43"/>
    </row>
    <row r="227" spans="1:12" ht="37.5" customHeight="1">
      <c r="A227" s="172" t="s">
        <v>235</v>
      </c>
      <c r="B227" s="172"/>
      <c r="C227" s="172"/>
      <c r="D227" s="172"/>
      <c r="E227" s="172"/>
      <c r="F227" s="172"/>
      <c r="G227" s="172"/>
      <c r="H227" s="172"/>
      <c r="I227" s="172"/>
      <c r="J227" s="172"/>
    </row>
    <row r="229" spans="1:12" ht="13.5" customHeight="1">
      <c r="A229" s="172" t="s">
        <v>239</v>
      </c>
      <c r="B229" s="172"/>
      <c r="C229" s="172"/>
      <c r="D229" s="172"/>
      <c r="E229" s="172"/>
      <c r="F229" s="172"/>
      <c r="G229" s="172"/>
      <c r="H229" s="172"/>
      <c r="I229" s="172"/>
      <c r="J229" s="172"/>
    </row>
    <row r="230" spans="1:12">
      <c r="A230" s="43"/>
      <c r="B230" s="43"/>
      <c r="C230" s="43"/>
      <c r="D230" s="43"/>
      <c r="E230" s="43"/>
      <c r="F230" s="43"/>
      <c r="G230" s="43"/>
      <c r="H230" s="43"/>
      <c r="I230" s="43"/>
      <c r="J230" s="43"/>
    </row>
    <row r="231" spans="1:12" ht="13.5" customHeight="1">
      <c r="A231" s="172" t="s">
        <v>191</v>
      </c>
      <c r="B231" s="172"/>
      <c r="C231" s="172"/>
      <c r="D231" s="172"/>
      <c r="E231" s="172"/>
      <c r="F231" s="172"/>
      <c r="G231" s="172"/>
      <c r="H231" s="172"/>
      <c r="I231" s="172"/>
      <c r="J231" s="172"/>
    </row>
    <row r="232" spans="1:12">
      <c r="A232" s="43"/>
      <c r="B232" s="43"/>
      <c r="C232" s="43"/>
      <c r="D232" s="43"/>
      <c r="E232" s="43"/>
      <c r="F232" s="43"/>
      <c r="G232" s="43"/>
      <c r="H232" s="43"/>
      <c r="I232" s="43"/>
      <c r="J232" s="43"/>
    </row>
    <row r="233" spans="1:12" ht="13.5" customHeight="1">
      <c r="A233" s="171" t="s">
        <v>30</v>
      </c>
      <c r="B233" s="171" t="s">
        <v>192</v>
      </c>
      <c r="C233" s="171" t="s">
        <v>193</v>
      </c>
      <c r="D233" s="171" t="s">
        <v>194</v>
      </c>
      <c r="E233" s="171"/>
      <c r="F233" s="171"/>
      <c r="G233" s="171"/>
      <c r="H233" s="171" t="s">
        <v>195</v>
      </c>
      <c r="I233" s="171" t="s">
        <v>196</v>
      </c>
      <c r="J233" s="171" t="s">
        <v>197</v>
      </c>
    </row>
    <row r="234" spans="1:12" ht="13.5" customHeight="1">
      <c r="A234" s="171"/>
      <c r="B234" s="171"/>
      <c r="C234" s="171"/>
      <c r="D234" s="171" t="s">
        <v>66</v>
      </c>
      <c r="E234" s="171" t="s">
        <v>67</v>
      </c>
      <c r="F234" s="171"/>
      <c r="G234" s="171"/>
      <c r="H234" s="171"/>
      <c r="I234" s="171"/>
      <c r="J234" s="171"/>
    </row>
    <row r="235" spans="1:12" ht="50.25" customHeight="1">
      <c r="A235" s="171"/>
      <c r="B235" s="171"/>
      <c r="C235" s="171"/>
      <c r="D235" s="171"/>
      <c r="E235" s="45" t="s">
        <v>198</v>
      </c>
      <c r="F235" s="45" t="s">
        <v>199</v>
      </c>
      <c r="G235" s="45" t="s">
        <v>200</v>
      </c>
      <c r="H235" s="171"/>
      <c r="I235" s="171"/>
      <c r="J235" s="171"/>
    </row>
    <row r="236" spans="1:12">
      <c r="A236" s="45">
        <v>1</v>
      </c>
      <c r="B236" s="45">
        <v>2</v>
      </c>
      <c r="C236" s="45">
        <v>3</v>
      </c>
      <c r="D236" s="45">
        <v>4</v>
      </c>
      <c r="E236" s="45">
        <v>5</v>
      </c>
      <c r="F236" s="45">
        <v>6</v>
      </c>
      <c r="G236" s="45">
        <v>7</v>
      </c>
      <c r="H236" s="45">
        <v>8</v>
      </c>
      <c r="I236" s="45">
        <v>9</v>
      </c>
      <c r="J236" s="45">
        <v>10</v>
      </c>
    </row>
    <row r="237" spans="1:12">
      <c r="A237" s="46"/>
      <c r="B237" s="47"/>
      <c r="C237" s="48"/>
      <c r="D237" s="49">
        <f>SUM(E237:G237)</f>
        <v>0</v>
      </c>
      <c r="E237" s="49"/>
      <c r="F237" s="49"/>
      <c r="G237" s="49"/>
      <c r="H237" s="49"/>
      <c r="I237" s="49"/>
      <c r="J237" s="49">
        <f>C237*D237*(1+H237/100)*I237*12</f>
        <v>0</v>
      </c>
    </row>
    <row r="238" spans="1:12">
      <c r="A238" s="46"/>
      <c r="B238" s="47"/>
      <c r="C238" s="48"/>
      <c r="D238" s="49">
        <f>SUM(E238:G238)</f>
        <v>0</v>
      </c>
      <c r="E238" s="49"/>
      <c r="F238" s="49"/>
      <c r="G238" s="49"/>
      <c r="H238" s="49"/>
      <c r="I238" s="49"/>
      <c r="J238" s="49">
        <f>C238*D238*(1+H238/100)*I238*12</f>
        <v>0</v>
      </c>
    </row>
    <row r="239" spans="1:12">
      <c r="A239" s="46"/>
      <c r="B239" s="47"/>
      <c r="C239" s="48"/>
      <c r="D239" s="49">
        <f>SUM(E239:G239)</f>
        <v>0</v>
      </c>
      <c r="E239" s="49"/>
      <c r="F239" s="49"/>
      <c r="G239" s="49"/>
      <c r="H239" s="49"/>
      <c r="I239" s="49"/>
      <c r="J239" s="49">
        <f>C239*D239*(1+H239/100)*I239*12</f>
        <v>0</v>
      </c>
    </row>
    <row r="240" spans="1:12" ht="13.5" customHeight="1">
      <c r="A240" s="170" t="s">
        <v>201</v>
      </c>
      <c r="B240" s="170"/>
      <c r="C240" s="45" t="s">
        <v>202</v>
      </c>
      <c r="D240" s="50">
        <f>SUM(D237:D239)</f>
        <v>0</v>
      </c>
      <c r="E240" s="45" t="s">
        <v>202</v>
      </c>
      <c r="F240" s="45" t="s">
        <v>202</v>
      </c>
      <c r="G240" s="45" t="s">
        <v>202</v>
      </c>
      <c r="H240" s="45" t="s">
        <v>202</v>
      </c>
      <c r="I240" s="45" t="s">
        <v>202</v>
      </c>
      <c r="J240" s="49">
        <f>SUM(J237:J239)</f>
        <v>0</v>
      </c>
    </row>
    <row r="241" spans="1:10">
      <c r="A241" s="43"/>
      <c r="B241" s="43"/>
      <c r="C241" s="43"/>
      <c r="D241" s="43"/>
      <c r="E241" s="43"/>
      <c r="F241" s="43"/>
      <c r="G241" s="43"/>
      <c r="H241" s="43"/>
      <c r="I241" s="43"/>
      <c r="J241" s="43"/>
    </row>
    <row r="242" spans="1:10" ht="13.5" customHeight="1">
      <c r="A242" s="172" t="s">
        <v>203</v>
      </c>
      <c r="B242" s="172"/>
      <c r="C242" s="172"/>
      <c r="D242" s="172"/>
      <c r="E242" s="172"/>
      <c r="F242" s="172"/>
      <c r="G242" s="172"/>
      <c r="H242" s="172"/>
      <c r="I242" s="172"/>
      <c r="J242" s="172"/>
    </row>
    <row r="243" spans="1:10">
      <c r="A243" s="43"/>
      <c r="B243" s="43"/>
      <c r="C243" s="43"/>
      <c r="D243" s="43"/>
      <c r="E243" s="43"/>
      <c r="F243" s="43"/>
      <c r="G243" s="43"/>
      <c r="H243" s="43"/>
      <c r="I243" s="43"/>
      <c r="J243" s="43"/>
    </row>
    <row r="244" spans="1:10" ht="25.5" customHeight="1">
      <c r="A244" s="45" t="s">
        <v>30</v>
      </c>
      <c r="B244" s="171" t="s">
        <v>204</v>
      </c>
      <c r="C244" s="171"/>
      <c r="D244" s="171"/>
      <c r="E244" s="171" t="s">
        <v>205</v>
      </c>
      <c r="F244" s="171"/>
      <c r="G244" s="45" t="s">
        <v>206</v>
      </c>
      <c r="H244" s="45" t="s">
        <v>207</v>
      </c>
      <c r="I244" s="171" t="s">
        <v>208</v>
      </c>
      <c r="J244" s="171"/>
    </row>
    <row r="245" spans="1:10">
      <c r="A245" s="45">
        <v>1</v>
      </c>
      <c r="B245" s="171">
        <v>2</v>
      </c>
      <c r="C245" s="171"/>
      <c r="D245" s="171"/>
      <c r="E245" s="171">
        <v>3</v>
      </c>
      <c r="F245" s="171"/>
      <c r="G245" s="45">
        <v>4</v>
      </c>
      <c r="H245" s="45">
        <v>5</v>
      </c>
      <c r="I245" s="171">
        <v>6</v>
      </c>
      <c r="J245" s="171"/>
    </row>
    <row r="246" spans="1:10">
      <c r="A246" s="46"/>
      <c r="B246" s="168"/>
      <c r="C246" s="168"/>
      <c r="D246" s="168"/>
      <c r="E246" s="169"/>
      <c r="F246" s="169"/>
      <c r="G246" s="51"/>
      <c r="H246" s="51"/>
      <c r="I246" s="169"/>
      <c r="J246" s="169"/>
    </row>
    <row r="247" spans="1:10">
      <c r="A247" s="46"/>
      <c r="B247" s="168"/>
      <c r="C247" s="168"/>
      <c r="D247" s="168"/>
      <c r="E247" s="169"/>
      <c r="F247" s="169"/>
      <c r="G247" s="51"/>
      <c r="H247" s="51"/>
      <c r="I247" s="169"/>
      <c r="J247" s="169"/>
    </row>
    <row r="248" spans="1:10">
      <c r="A248" s="46"/>
      <c r="B248" s="168"/>
      <c r="C248" s="168"/>
      <c r="D248" s="168"/>
      <c r="E248" s="169"/>
      <c r="F248" s="169"/>
      <c r="G248" s="51"/>
      <c r="H248" s="51"/>
      <c r="I248" s="169"/>
      <c r="J248" s="169"/>
    </row>
    <row r="249" spans="1:10" ht="13.5" customHeight="1">
      <c r="A249" s="170" t="s">
        <v>201</v>
      </c>
      <c r="B249" s="170"/>
      <c r="C249" s="170"/>
      <c r="D249" s="170"/>
      <c r="E249" s="171" t="s">
        <v>202</v>
      </c>
      <c r="F249" s="171"/>
      <c r="G249" s="45" t="s">
        <v>202</v>
      </c>
      <c r="H249" s="45" t="s">
        <v>202</v>
      </c>
      <c r="I249" s="169">
        <f>SUM(I246:I248)</f>
        <v>0</v>
      </c>
      <c r="J249" s="169"/>
    </row>
    <row r="250" spans="1:10">
      <c r="A250" s="43"/>
      <c r="B250" s="43"/>
      <c r="C250" s="43"/>
      <c r="D250" s="43"/>
      <c r="E250" s="43"/>
      <c r="F250" s="43"/>
      <c r="G250" s="43"/>
      <c r="H250" s="43"/>
      <c r="I250" s="43"/>
      <c r="J250" s="43"/>
    </row>
    <row r="251" spans="1:10" ht="13.35" customHeight="1">
      <c r="A251" s="172" t="s">
        <v>209</v>
      </c>
      <c r="B251" s="172"/>
      <c r="C251" s="172"/>
      <c r="D251" s="172"/>
      <c r="E251" s="172"/>
      <c r="F251" s="172"/>
      <c r="G251" s="172"/>
      <c r="H251" s="172"/>
      <c r="I251" s="172"/>
      <c r="J251" s="172"/>
    </row>
    <row r="252" spans="1:10">
      <c r="A252" s="43"/>
      <c r="B252" s="43"/>
      <c r="C252" s="43"/>
      <c r="D252" s="43"/>
      <c r="E252" s="43"/>
      <c r="F252" s="43"/>
      <c r="G252" s="43"/>
      <c r="H252" s="43"/>
      <c r="I252" s="43"/>
      <c r="J252" s="43"/>
    </row>
    <row r="253" spans="1:10" ht="49.5" customHeight="1">
      <c r="A253" s="45" t="s">
        <v>30</v>
      </c>
      <c r="B253" s="171" t="s">
        <v>204</v>
      </c>
      <c r="C253" s="171"/>
      <c r="D253" s="171"/>
      <c r="E253" s="45" t="s">
        <v>210</v>
      </c>
      <c r="F253" s="45" t="s">
        <v>211</v>
      </c>
      <c r="G253" s="171" t="s">
        <v>212</v>
      </c>
      <c r="H253" s="171"/>
      <c r="I253" s="171" t="s">
        <v>208</v>
      </c>
      <c r="J253" s="171"/>
    </row>
    <row r="254" spans="1:10">
      <c r="A254" s="45">
        <v>1</v>
      </c>
      <c r="B254" s="171">
        <v>2</v>
      </c>
      <c r="C254" s="171"/>
      <c r="D254" s="171"/>
      <c r="E254" s="45">
        <v>3</v>
      </c>
      <c r="F254" s="45">
        <v>4</v>
      </c>
      <c r="G254" s="171">
        <v>5</v>
      </c>
      <c r="H254" s="171"/>
      <c r="I254" s="171">
        <v>6</v>
      </c>
      <c r="J254" s="171"/>
    </row>
    <row r="255" spans="1:10">
      <c r="A255" s="46"/>
      <c r="B255" s="168"/>
      <c r="C255" s="168"/>
      <c r="D255" s="168"/>
      <c r="E255" s="51"/>
      <c r="F255" s="51"/>
      <c r="G255" s="169"/>
      <c r="H255" s="169"/>
      <c r="I255" s="169"/>
      <c r="J255" s="169"/>
    </row>
    <row r="256" spans="1:10">
      <c r="A256" s="46"/>
      <c r="B256" s="168"/>
      <c r="C256" s="168"/>
      <c r="D256" s="168"/>
      <c r="E256" s="51"/>
      <c r="F256" s="51"/>
      <c r="G256" s="169"/>
      <c r="H256" s="169"/>
      <c r="I256" s="169"/>
      <c r="J256" s="169"/>
    </row>
    <row r="257" spans="1:10">
      <c r="A257" s="46"/>
      <c r="B257" s="168"/>
      <c r="C257" s="168"/>
      <c r="D257" s="168"/>
      <c r="E257" s="51"/>
      <c r="F257" s="51"/>
      <c r="G257" s="169"/>
      <c r="H257" s="169"/>
      <c r="I257" s="169"/>
      <c r="J257" s="169"/>
    </row>
    <row r="258" spans="1:10" ht="13.5" customHeight="1">
      <c r="A258" s="170" t="s">
        <v>201</v>
      </c>
      <c r="B258" s="170"/>
      <c r="C258" s="170"/>
      <c r="D258" s="170"/>
      <c r="E258" s="45" t="s">
        <v>202</v>
      </c>
      <c r="F258" s="45" t="s">
        <v>202</v>
      </c>
      <c r="G258" s="171" t="s">
        <v>202</v>
      </c>
      <c r="H258" s="171"/>
      <c r="I258" s="173">
        <f>SUM(I255:I257)</f>
        <v>0</v>
      </c>
      <c r="J258" s="173"/>
    </row>
    <row r="259" spans="1:10">
      <c r="A259" s="43"/>
      <c r="B259" s="43"/>
      <c r="C259" s="43"/>
      <c r="D259" s="43"/>
      <c r="E259" s="43"/>
      <c r="F259" s="43"/>
      <c r="G259" s="43"/>
      <c r="H259" s="43"/>
      <c r="I259" s="43"/>
      <c r="J259" s="43"/>
    </row>
    <row r="260" spans="1:10" ht="25.5" customHeight="1">
      <c r="A260" s="172" t="s">
        <v>213</v>
      </c>
      <c r="B260" s="172"/>
      <c r="C260" s="172"/>
      <c r="D260" s="172"/>
      <c r="E260" s="172"/>
      <c r="F260" s="172"/>
      <c r="G260" s="172"/>
      <c r="H260" s="172"/>
      <c r="I260" s="172"/>
      <c r="J260" s="172"/>
    </row>
    <row r="261" spans="1:10">
      <c r="A261" s="43"/>
      <c r="B261" s="43"/>
      <c r="C261" s="43"/>
      <c r="D261" s="43"/>
      <c r="E261" s="43"/>
      <c r="F261" s="43"/>
      <c r="G261" s="43"/>
      <c r="H261" s="43"/>
      <c r="I261" s="43"/>
      <c r="J261" s="43"/>
    </row>
    <row r="262" spans="1:10" ht="25.5" customHeight="1">
      <c r="A262" s="45" t="s">
        <v>30</v>
      </c>
      <c r="B262" s="171" t="s">
        <v>214</v>
      </c>
      <c r="C262" s="171"/>
      <c r="D262" s="171"/>
      <c r="E262" s="171"/>
      <c r="F262" s="171"/>
      <c r="G262" s="171" t="s">
        <v>215</v>
      </c>
      <c r="H262" s="171"/>
      <c r="I262" s="171" t="s">
        <v>216</v>
      </c>
      <c r="J262" s="171"/>
    </row>
    <row r="263" spans="1:10">
      <c r="A263" s="45">
        <v>1</v>
      </c>
      <c r="B263" s="171">
        <v>2</v>
      </c>
      <c r="C263" s="171"/>
      <c r="D263" s="171"/>
      <c r="E263" s="171"/>
      <c r="F263" s="171"/>
      <c r="G263" s="171">
        <v>3</v>
      </c>
      <c r="H263" s="171"/>
      <c r="I263" s="171">
        <v>4</v>
      </c>
      <c r="J263" s="171"/>
    </row>
    <row r="264" spans="1:10" ht="13.5" customHeight="1">
      <c r="A264" s="46">
        <v>1</v>
      </c>
      <c r="B264" s="168" t="s">
        <v>217</v>
      </c>
      <c r="C264" s="168"/>
      <c r="D264" s="168"/>
      <c r="E264" s="168"/>
      <c r="F264" s="168"/>
      <c r="G264" s="171" t="s">
        <v>202</v>
      </c>
      <c r="H264" s="171"/>
      <c r="I264" s="169">
        <f>SUM(I266:I268)</f>
        <v>0</v>
      </c>
      <c r="J264" s="169"/>
    </row>
    <row r="265" spans="1:10" ht="13.5" customHeight="1">
      <c r="A265" s="52"/>
      <c r="B265" s="168" t="s">
        <v>67</v>
      </c>
      <c r="C265" s="168"/>
      <c r="D265" s="168"/>
      <c r="E265" s="168"/>
      <c r="F265" s="168"/>
      <c r="G265" s="171" t="s">
        <v>202</v>
      </c>
      <c r="H265" s="171"/>
      <c r="I265" s="171" t="s">
        <v>202</v>
      </c>
      <c r="J265" s="171"/>
    </row>
    <row r="266" spans="1:10" ht="13.5" customHeight="1">
      <c r="A266" s="46" t="s">
        <v>218</v>
      </c>
      <c r="B266" s="168" t="s">
        <v>219</v>
      </c>
      <c r="C266" s="168"/>
      <c r="D266" s="168"/>
      <c r="E266" s="168"/>
      <c r="F266" s="168"/>
      <c r="G266" s="169"/>
      <c r="H266" s="169"/>
      <c r="I266" s="169">
        <f>G266*0.22</f>
        <v>0</v>
      </c>
      <c r="J266" s="169"/>
    </row>
    <row r="267" spans="1:10" ht="13.5" customHeight="1">
      <c r="A267" s="46" t="s">
        <v>220</v>
      </c>
      <c r="B267" s="168" t="s">
        <v>221</v>
      </c>
      <c r="C267" s="168"/>
      <c r="D267" s="168"/>
      <c r="E267" s="168"/>
      <c r="F267" s="168"/>
      <c r="G267" s="169"/>
      <c r="H267" s="169"/>
      <c r="I267" s="169">
        <f>G267*0.1</f>
        <v>0</v>
      </c>
      <c r="J267" s="169"/>
    </row>
    <row r="268" spans="1:10" ht="25.5" customHeight="1">
      <c r="A268" s="46" t="s">
        <v>222</v>
      </c>
      <c r="B268" s="168" t="s">
        <v>223</v>
      </c>
      <c r="C268" s="168"/>
      <c r="D268" s="168"/>
      <c r="E268" s="168"/>
      <c r="F268" s="168"/>
      <c r="G268" s="169"/>
      <c r="H268" s="169"/>
      <c r="I268" s="169"/>
      <c r="J268" s="169"/>
    </row>
    <row r="269" spans="1:10" ht="13.5" customHeight="1">
      <c r="A269" s="46">
        <v>2</v>
      </c>
      <c r="B269" s="168" t="s">
        <v>224</v>
      </c>
      <c r="C269" s="168"/>
      <c r="D269" s="168"/>
      <c r="E269" s="168"/>
      <c r="F269" s="168"/>
      <c r="G269" s="171" t="s">
        <v>202</v>
      </c>
      <c r="H269" s="171"/>
      <c r="I269" s="169">
        <f>SUM(I271:I275)</f>
        <v>0</v>
      </c>
      <c r="J269" s="169"/>
    </row>
    <row r="270" spans="1:10" ht="13.5" customHeight="1">
      <c r="A270" s="46"/>
      <c r="B270" s="168" t="s">
        <v>67</v>
      </c>
      <c r="C270" s="168"/>
      <c r="D270" s="168"/>
      <c r="E270" s="168"/>
      <c r="F270" s="168"/>
      <c r="G270" s="171" t="s">
        <v>202</v>
      </c>
      <c r="H270" s="171"/>
      <c r="I270" s="171" t="s">
        <v>202</v>
      </c>
      <c r="J270" s="171"/>
    </row>
    <row r="271" spans="1:10" ht="25.5" customHeight="1">
      <c r="A271" s="46" t="s">
        <v>225</v>
      </c>
      <c r="B271" s="168" t="s">
        <v>226</v>
      </c>
      <c r="C271" s="168"/>
      <c r="D271" s="168"/>
      <c r="E271" s="168"/>
      <c r="F271" s="168"/>
      <c r="G271" s="169"/>
      <c r="H271" s="169"/>
      <c r="I271" s="169">
        <f>G271*0.029</f>
        <v>0</v>
      </c>
      <c r="J271" s="169"/>
    </row>
    <row r="272" spans="1:10" ht="25.5" customHeight="1">
      <c r="A272" s="46" t="s">
        <v>227</v>
      </c>
      <c r="B272" s="168" t="s">
        <v>228</v>
      </c>
      <c r="C272" s="168"/>
      <c r="D272" s="168"/>
      <c r="E272" s="168"/>
      <c r="F272" s="168"/>
      <c r="G272" s="169"/>
      <c r="H272" s="169"/>
      <c r="I272" s="169">
        <f>G272*0</f>
        <v>0</v>
      </c>
      <c r="J272" s="169"/>
    </row>
    <row r="273" spans="1:10" ht="25.5" customHeight="1">
      <c r="A273" s="46" t="s">
        <v>229</v>
      </c>
      <c r="B273" s="168" t="s">
        <v>230</v>
      </c>
      <c r="C273" s="168"/>
      <c r="D273" s="168"/>
      <c r="E273" s="168"/>
      <c r="F273" s="168"/>
      <c r="G273" s="169"/>
      <c r="H273" s="169"/>
      <c r="I273" s="169">
        <f>G273*0.002</f>
        <v>0</v>
      </c>
      <c r="J273" s="169"/>
    </row>
    <row r="274" spans="1:10" ht="25.5" customHeight="1">
      <c r="A274" s="46" t="s">
        <v>231</v>
      </c>
      <c r="B274" s="168" t="s">
        <v>232</v>
      </c>
      <c r="C274" s="168"/>
      <c r="D274" s="168"/>
      <c r="E274" s="168"/>
      <c r="F274" s="168"/>
      <c r="G274" s="169"/>
      <c r="H274" s="169"/>
      <c r="I274" s="169"/>
      <c r="J274" s="169"/>
    </row>
    <row r="275" spans="1:10" ht="25.5" customHeight="1">
      <c r="A275" s="46" t="s">
        <v>233</v>
      </c>
      <c r="B275" s="168" t="s">
        <v>232</v>
      </c>
      <c r="C275" s="168"/>
      <c r="D275" s="168"/>
      <c r="E275" s="168"/>
      <c r="F275" s="168"/>
      <c r="G275" s="169"/>
      <c r="H275" s="169"/>
      <c r="I275" s="169"/>
      <c r="J275" s="169"/>
    </row>
    <row r="276" spans="1:10" ht="25.5" customHeight="1">
      <c r="A276" s="46">
        <v>3</v>
      </c>
      <c r="B276" s="168" t="s">
        <v>234</v>
      </c>
      <c r="C276" s="168"/>
      <c r="D276" s="168"/>
      <c r="E276" s="168"/>
      <c r="F276" s="168"/>
      <c r="G276" s="169"/>
      <c r="H276" s="169"/>
      <c r="I276" s="169">
        <f>G276*0.051</f>
        <v>0</v>
      </c>
      <c r="J276" s="169"/>
    </row>
    <row r="277" spans="1:10" ht="13.5" customHeight="1">
      <c r="A277" s="170" t="s">
        <v>201</v>
      </c>
      <c r="B277" s="170"/>
      <c r="C277" s="170"/>
      <c r="D277" s="170"/>
      <c r="E277" s="170"/>
      <c r="F277" s="170"/>
      <c r="G277" s="171" t="s">
        <v>202</v>
      </c>
      <c r="H277" s="171"/>
      <c r="I277" s="169">
        <f>I264+I269+I276</f>
        <v>0</v>
      </c>
      <c r="J277" s="169"/>
    </row>
    <row r="278" spans="1:10">
      <c r="A278" s="53"/>
      <c r="B278" s="53"/>
      <c r="C278" s="43"/>
      <c r="D278" s="43"/>
      <c r="E278" s="43"/>
      <c r="F278" s="43"/>
      <c r="G278" s="43"/>
      <c r="H278" s="43"/>
      <c r="I278" s="43"/>
      <c r="J278" s="43"/>
    </row>
    <row r="279" spans="1:10" ht="37.5" customHeight="1">
      <c r="A279" s="172" t="s">
        <v>235</v>
      </c>
      <c r="B279" s="172"/>
      <c r="C279" s="172"/>
      <c r="D279" s="172"/>
      <c r="E279" s="172"/>
      <c r="F279" s="172"/>
      <c r="G279" s="172"/>
      <c r="H279" s="172"/>
      <c r="I279" s="172"/>
      <c r="J279" s="172"/>
    </row>
    <row r="280" spans="1:10">
      <c r="A280" s="43"/>
      <c r="B280" s="43"/>
      <c r="C280" s="43"/>
      <c r="D280" s="43"/>
      <c r="E280" s="43"/>
      <c r="F280" s="43"/>
      <c r="G280" s="43"/>
      <c r="H280" s="43"/>
      <c r="I280" s="43"/>
      <c r="J280" s="43"/>
    </row>
    <row r="281" spans="1:10" ht="25.5" customHeight="1">
      <c r="A281" s="172" t="s">
        <v>240</v>
      </c>
      <c r="B281" s="172"/>
      <c r="C281" s="172"/>
      <c r="D281" s="172"/>
      <c r="E281" s="172"/>
      <c r="F281" s="172"/>
      <c r="G281" s="172"/>
      <c r="H281" s="172"/>
      <c r="I281" s="172"/>
      <c r="J281" s="172"/>
    </row>
    <row r="282" spans="1:10">
      <c r="A282" s="43"/>
      <c r="B282" s="43"/>
      <c r="C282" s="43"/>
      <c r="D282" s="43"/>
      <c r="E282" s="43"/>
      <c r="F282" s="43"/>
      <c r="G282" s="43"/>
      <c r="H282" s="43"/>
      <c r="I282" s="43"/>
      <c r="J282" s="43"/>
    </row>
    <row r="283" spans="1:10" ht="13.5" customHeight="1">
      <c r="A283" s="172" t="s">
        <v>191</v>
      </c>
      <c r="B283" s="172"/>
      <c r="C283" s="172"/>
      <c r="D283" s="172"/>
      <c r="E283" s="172"/>
      <c r="F283" s="172"/>
      <c r="G283" s="172"/>
      <c r="H283" s="172"/>
      <c r="I283" s="172"/>
      <c r="J283" s="172"/>
    </row>
    <row r="284" spans="1:10">
      <c r="A284" s="43"/>
      <c r="B284" s="43"/>
      <c r="C284" s="43"/>
      <c r="D284" s="43"/>
      <c r="E284" s="43"/>
      <c r="F284" s="43"/>
      <c r="G284" s="43"/>
      <c r="H284" s="43"/>
      <c r="I284" s="43"/>
      <c r="J284" s="43"/>
    </row>
    <row r="285" spans="1:10" ht="13.5" customHeight="1">
      <c r="A285" s="171" t="s">
        <v>30</v>
      </c>
      <c r="B285" s="171" t="s">
        <v>192</v>
      </c>
      <c r="C285" s="171" t="s">
        <v>193</v>
      </c>
      <c r="D285" s="171" t="s">
        <v>194</v>
      </c>
      <c r="E285" s="171"/>
      <c r="F285" s="171"/>
      <c r="G285" s="171"/>
      <c r="H285" s="171" t="s">
        <v>195</v>
      </c>
      <c r="I285" s="171" t="s">
        <v>196</v>
      </c>
      <c r="J285" s="171" t="s">
        <v>197</v>
      </c>
    </row>
    <row r="286" spans="1:10" ht="13.5" customHeight="1">
      <c r="A286" s="171"/>
      <c r="B286" s="171"/>
      <c r="C286" s="171"/>
      <c r="D286" s="171" t="s">
        <v>66</v>
      </c>
      <c r="E286" s="171" t="s">
        <v>67</v>
      </c>
      <c r="F286" s="171"/>
      <c r="G286" s="171"/>
      <c r="H286" s="171"/>
      <c r="I286" s="171"/>
      <c r="J286" s="171"/>
    </row>
    <row r="287" spans="1:10" ht="50.25" customHeight="1">
      <c r="A287" s="171"/>
      <c r="B287" s="171"/>
      <c r="C287" s="171"/>
      <c r="D287" s="171"/>
      <c r="E287" s="45" t="s">
        <v>198</v>
      </c>
      <c r="F287" s="45" t="s">
        <v>199</v>
      </c>
      <c r="G287" s="45" t="s">
        <v>200</v>
      </c>
      <c r="H287" s="171"/>
      <c r="I287" s="171"/>
      <c r="J287" s="171"/>
    </row>
    <row r="288" spans="1:10">
      <c r="A288" s="45">
        <v>1</v>
      </c>
      <c r="B288" s="45">
        <v>2</v>
      </c>
      <c r="C288" s="45">
        <v>3</v>
      </c>
      <c r="D288" s="45">
        <v>4</v>
      </c>
      <c r="E288" s="45">
        <v>5</v>
      </c>
      <c r="F288" s="45">
        <v>6</v>
      </c>
      <c r="G288" s="45">
        <v>7</v>
      </c>
      <c r="H288" s="45">
        <v>8</v>
      </c>
      <c r="I288" s="45">
        <v>9</v>
      </c>
      <c r="J288" s="45">
        <v>10</v>
      </c>
    </row>
    <row r="289" spans="1:10">
      <c r="A289" s="46"/>
      <c r="B289" s="47"/>
      <c r="C289" s="48"/>
      <c r="D289" s="49">
        <f>SUM(E289:G289)</f>
        <v>0</v>
      </c>
      <c r="E289" s="49"/>
      <c r="F289" s="49"/>
      <c r="G289" s="49"/>
      <c r="H289" s="49"/>
      <c r="I289" s="49"/>
      <c r="J289" s="49">
        <f>C289*D289*(1+H289/100)*I289*12</f>
        <v>0</v>
      </c>
    </row>
    <row r="290" spans="1:10">
      <c r="A290" s="46"/>
      <c r="B290" s="47"/>
      <c r="C290" s="48"/>
      <c r="D290" s="49">
        <f>SUM(E290:G290)</f>
        <v>0</v>
      </c>
      <c r="E290" s="49"/>
      <c r="F290" s="49"/>
      <c r="G290" s="49"/>
      <c r="H290" s="49"/>
      <c r="I290" s="49"/>
      <c r="J290" s="49">
        <f>C290*D290*(1+H290/100)*I290*12</f>
        <v>0</v>
      </c>
    </row>
    <row r="291" spans="1:10">
      <c r="A291" s="46"/>
      <c r="B291" s="47"/>
      <c r="C291" s="48"/>
      <c r="D291" s="49">
        <f>SUM(E291:G291)</f>
        <v>0</v>
      </c>
      <c r="E291" s="49"/>
      <c r="F291" s="49"/>
      <c r="G291" s="49"/>
      <c r="H291" s="49"/>
      <c r="I291" s="49"/>
      <c r="J291" s="49">
        <f>C291*D291*(1+H291/100)*I291*12</f>
        <v>0</v>
      </c>
    </row>
    <row r="292" spans="1:10" ht="13.5" customHeight="1">
      <c r="A292" s="170" t="s">
        <v>201</v>
      </c>
      <c r="B292" s="170"/>
      <c r="C292" s="45" t="s">
        <v>202</v>
      </c>
      <c r="D292" s="50">
        <f>SUM(D289:D291)</f>
        <v>0</v>
      </c>
      <c r="E292" s="45" t="s">
        <v>202</v>
      </c>
      <c r="F292" s="45" t="s">
        <v>202</v>
      </c>
      <c r="G292" s="45" t="s">
        <v>202</v>
      </c>
      <c r="H292" s="45" t="s">
        <v>202</v>
      </c>
      <c r="I292" s="45" t="s">
        <v>202</v>
      </c>
      <c r="J292" s="49">
        <f>SUM(J289:J291)</f>
        <v>0</v>
      </c>
    </row>
    <row r="293" spans="1:10">
      <c r="A293" s="43"/>
      <c r="B293" s="43"/>
      <c r="C293" s="43"/>
      <c r="D293" s="43"/>
      <c r="E293" s="43"/>
      <c r="F293" s="43"/>
      <c r="G293" s="43"/>
      <c r="H293" s="43"/>
      <c r="I293" s="43"/>
      <c r="J293" s="43"/>
    </row>
    <row r="294" spans="1:10" ht="13.5" customHeight="1">
      <c r="A294" s="172" t="s">
        <v>203</v>
      </c>
      <c r="B294" s="172"/>
      <c r="C294" s="172"/>
      <c r="D294" s="172"/>
      <c r="E294" s="172"/>
      <c r="F294" s="172"/>
      <c r="G294" s="172"/>
      <c r="H294" s="172"/>
      <c r="I294" s="172"/>
      <c r="J294" s="172"/>
    </row>
    <row r="295" spans="1:10">
      <c r="A295" s="43"/>
      <c r="B295" s="43"/>
      <c r="C295" s="43"/>
      <c r="D295" s="43"/>
      <c r="E295" s="43"/>
      <c r="F295" s="43"/>
      <c r="G295" s="43"/>
      <c r="H295" s="43"/>
      <c r="I295" s="43"/>
      <c r="J295" s="43"/>
    </row>
    <row r="296" spans="1:10" ht="25.5" customHeight="1">
      <c r="A296" s="45" t="s">
        <v>30</v>
      </c>
      <c r="B296" s="171" t="s">
        <v>204</v>
      </c>
      <c r="C296" s="171"/>
      <c r="D296" s="171"/>
      <c r="E296" s="171" t="s">
        <v>205</v>
      </c>
      <c r="F296" s="171"/>
      <c r="G296" s="45" t="s">
        <v>206</v>
      </c>
      <c r="H296" s="45" t="s">
        <v>207</v>
      </c>
      <c r="I296" s="171" t="s">
        <v>208</v>
      </c>
      <c r="J296" s="171"/>
    </row>
    <row r="297" spans="1:10">
      <c r="A297" s="45">
        <v>1</v>
      </c>
      <c r="B297" s="171">
        <v>2</v>
      </c>
      <c r="C297" s="171"/>
      <c r="D297" s="171"/>
      <c r="E297" s="171">
        <v>3</v>
      </c>
      <c r="F297" s="171"/>
      <c r="G297" s="45">
        <v>4</v>
      </c>
      <c r="H297" s="45">
        <v>5</v>
      </c>
      <c r="I297" s="171">
        <v>6</v>
      </c>
      <c r="J297" s="171"/>
    </row>
    <row r="298" spans="1:10">
      <c r="A298" s="46"/>
      <c r="B298" s="168"/>
      <c r="C298" s="168"/>
      <c r="D298" s="168"/>
      <c r="E298" s="169"/>
      <c r="F298" s="169"/>
      <c r="G298" s="51"/>
      <c r="H298" s="51"/>
      <c r="I298" s="169"/>
      <c r="J298" s="169"/>
    </row>
    <row r="299" spans="1:10">
      <c r="A299" s="46"/>
      <c r="B299" s="168"/>
      <c r="C299" s="168"/>
      <c r="D299" s="168"/>
      <c r="E299" s="169"/>
      <c r="F299" s="169"/>
      <c r="G299" s="51"/>
      <c r="H299" s="51"/>
      <c r="I299" s="169"/>
      <c r="J299" s="169"/>
    </row>
    <row r="300" spans="1:10">
      <c r="A300" s="46"/>
      <c r="B300" s="168"/>
      <c r="C300" s="168"/>
      <c r="D300" s="168"/>
      <c r="E300" s="169"/>
      <c r="F300" s="169"/>
      <c r="G300" s="51"/>
      <c r="H300" s="51"/>
      <c r="I300" s="169"/>
      <c r="J300" s="169"/>
    </row>
    <row r="301" spans="1:10" ht="13.5" customHeight="1">
      <c r="A301" s="170" t="s">
        <v>201</v>
      </c>
      <c r="B301" s="170"/>
      <c r="C301" s="170"/>
      <c r="D301" s="170"/>
      <c r="E301" s="171" t="s">
        <v>202</v>
      </c>
      <c r="F301" s="171"/>
      <c r="G301" s="45" t="s">
        <v>202</v>
      </c>
      <c r="H301" s="45" t="s">
        <v>202</v>
      </c>
      <c r="I301" s="169">
        <f>SUM(I298:I300)</f>
        <v>0</v>
      </c>
      <c r="J301" s="169"/>
    </row>
    <row r="302" spans="1:10">
      <c r="A302" s="43"/>
      <c r="B302" s="43"/>
      <c r="C302" s="43"/>
      <c r="D302" s="43"/>
      <c r="E302" s="43"/>
      <c r="F302" s="43"/>
      <c r="G302" s="43"/>
      <c r="H302" s="43"/>
      <c r="I302" s="43"/>
      <c r="J302" s="43"/>
    </row>
    <row r="303" spans="1:10" ht="13.35" customHeight="1">
      <c r="A303" s="172" t="s">
        <v>209</v>
      </c>
      <c r="B303" s="172"/>
      <c r="C303" s="172"/>
      <c r="D303" s="172"/>
      <c r="E303" s="172"/>
      <c r="F303" s="172"/>
      <c r="G303" s="172"/>
      <c r="H303" s="172"/>
      <c r="I303" s="172"/>
      <c r="J303" s="172"/>
    </row>
    <row r="304" spans="1:10">
      <c r="A304" s="43"/>
      <c r="B304" s="43"/>
      <c r="C304" s="43"/>
      <c r="D304" s="43"/>
      <c r="E304" s="43"/>
      <c r="F304" s="43"/>
      <c r="G304" s="43"/>
      <c r="H304" s="43"/>
      <c r="I304" s="43"/>
      <c r="J304" s="43"/>
    </row>
    <row r="305" spans="1:10" ht="49.5" customHeight="1">
      <c r="A305" s="45" t="s">
        <v>30</v>
      </c>
      <c r="B305" s="171" t="s">
        <v>204</v>
      </c>
      <c r="C305" s="171"/>
      <c r="D305" s="171"/>
      <c r="E305" s="45" t="s">
        <v>210</v>
      </c>
      <c r="F305" s="45" t="s">
        <v>211</v>
      </c>
      <c r="G305" s="171" t="s">
        <v>212</v>
      </c>
      <c r="H305" s="171"/>
      <c r="I305" s="171" t="s">
        <v>208</v>
      </c>
      <c r="J305" s="171"/>
    </row>
    <row r="306" spans="1:10">
      <c r="A306" s="45">
        <v>1</v>
      </c>
      <c r="B306" s="171">
        <v>2</v>
      </c>
      <c r="C306" s="171"/>
      <c r="D306" s="171"/>
      <c r="E306" s="45">
        <v>3</v>
      </c>
      <c r="F306" s="45">
        <v>4</v>
      </c>
      <c r="G306" s="171">
        <v>5</v>
      </c>
      <c r="H306" s="171"/>
      <c r="I306" s="171">
        <v>6</v>
      </c>
      <c r="J306" s="171"/>
    </row>
    <row r="307" spans="1:10">
      <c r="A307" s="46"/>
      <c r="B307" s="168"/>
      <c r="C307" s="168"/>
      <c r="D307" s="168"/>
      <c r="E307" s="51"/>
      <c r="F307" s="51"/>
      <c r="G307" s="169"/>
      <c r="H307" s="169"/>
      <c r="I307" s="169"/>
      <c r="J307" s="169"/>
    </row>
    <row r="308" spans="1:10">
      <c r="A308" s="46"/>
      <c r="B308" s="168"/>
      <c r="C308" s="168"/>
      <c r="D308" s="168"/>
      <c r="E308" s="51"/>
      <c r="F308" s="51"/>
      <c r="G308" s="169"/>
      <c r="H308" s="169"/>
      <c r="I308" s="169"/>
      <c r="J308" s="169"/>
    </row>
    <row r="309" spans="1:10">
      <c r="A309" s="46"/>
      <c r="B309" s="168"/>
      <c r="C309" s="168"/>
      <c r="D309" s="168"/>
      <c r="E309" s="51"/>
      <c r="F309" s="51"/>
      <c r="G309" s="169"/>
      <c r="H309" s="169"/>
      <c r="I309" s="169"/>
      <c r="J309" s="169"/>
    </row>
    <row r="310" spans="1:10" ht="13.5" customHeight="1">
      <c r="A310" s="170" t="s">
        <v>201</v>
      </c>
      <c r="B310" s="170"/>
      <c r="C310" s="170"/>
      <c r="D310" s="170"/>
      <c r="E310" s="45" t="s">
        <v>202</v>
      </c>
      <c r="F310" s="45" t="s">
        <v>202</v>
      </c>
      <c r="G310" s="171" t="s">
        <v>202</v>
      </c>
      <c r="H310" s="171"/>
      <c r="I310" s="173">
        <f>SUM(I307:I309)</f>
        <v>0</v>
      </c>
      <c r="J310" s="173"/>
    </row>
    <row r="311" spans="1:10">
      <c r="A311" s="43"/>
      <c r="B311" s="43"/>
      <c r="C311" s="43"/>
      <c r="D311" s="43"/>
      <c r="E311" s="43"/>
      <c r="F311" s="43"/>
      <c r="G311" s="43"/>
      <c r="H311" s="43"/>
      <c r="I311" s="43"/>
      <c r="J311" s="43"/>
    </row>
    <row r="312" spans="1:10" ht="25.5" customHeight="1">
      <c r="A312" s="172" t="s">
        <v>213</v>
      </c>
      <c r="B312" s="172"/>
      <c r="C312" s="172"/>
      <c r="D312" s="172"/>
      <c r="E312" s="172"/>
      <c r="F312" s="172"/>
      <c r="G312" s="172"/>
      <c r="H312" s="172"/>
      <c r="I312" s="172"/>
      <c r="J312" s="172"/>
    </row>
    <row r="313" spans="1:10">
      <c r="A313" s="43"/>
      <c r="B313" s="43"/>
      <c r="C313" s="43"/>
      <c r="D313" s="43"/>
      <c r="E313" s="43"/>
      <c r="F313" s="43"/>
      <c r="G313" s="43"/>
      <c r="H313" s="43"/>
      <c r="I313" s="43"/>
      <c r="J313" s="43"/>
    </row>
    <row r="314" spans="1:10" ht="25.5" customHeight="1">
      <c r="A314" s="45" t="s">
        <v>30</v>
      </c>
      <c r="B314" s="171" t="s">
        <v>214</v>
      </c>
      <c r="C314" s="171"/>
      <c r="D314" s="171"/>
      <c r="E314" s="171"/>
      <c r="F314" s="171"/>
      <c r="G314" s="171" t="s">
        <v>215</v>
      </c>
      <c r="H314" s="171"/>
      <c r="I314" s="171" t="s">
        <v>216</v>
      </c>
      <c r="J314" s="171"/>
    </row>
    <row r="315" spans="1:10">
      <c r="A315" s="45">
        <v>1</v>
      </c>
      <c r="B315" s="171">
        <v>2</v>
      </c>
      <c r="C315" s="171"/>
      <c r="D315" s="171"/>
      <c r="E315" s="171"/>
      <c r="F315" s="171"/>
      <c r="G315" s="171">
        <v>3</v>
      </c>
      <c r="H315" s="171"/>
      <c r="I315" s="171">
        <v>4</v>
      </c>
      <c r="J315" s="171"/>
    </row>
    <row r="316" spans="1:10" ht="13.5" customHeight="1">
      <c r="A316" s="46">
        <v>1</v>
      </c>
      <c r="B316" s="168" t="s">
        <v>217</v>
      </c>
      <c r="C316" s="168"/>
      <c r="D316" s="168"/>
      <c r="E316" s="168"/>
      <c r="F316" s="168"/>
      <c r="G316" s="171" t="s">
        <v>202</v>
      </c>
      <c r="H316" s="171"/>
      <c r="I316" s="169">
        <f>SUM(I318:I320)</f>
        <v>0</v>
      </c>
      <c r="J316" s="169"/>
    </row>
    <row r="317" spans="1:10" ht="13.5" customHeight="1">
      <c r="A317" s="52"/>
      <c r="B317" s="168" t="s">
        <v>67</v>
      </c>
      <c r="C317" s="168"/>
      <c r="D317" s="168"/>
      <c r="E317" s="168"/>
      <c r="F317" s="168"/>
      <c r="G317" s="171" t="s">
        <v>202</v>
      </c>
      <c r="H317" s="171"/>
      <c r="I317" s="171" t="s">
        <v>202</v>
      </c>
      <c r="J317" s="171"/>
    </row>
    <row r="318" spans="1:10" ht="13.5" customHeight="1">
      <c r="A318" s="46" t="s">
        <v>218</v>
      </c>
      <c r="B318" s="168" t="s">
        <v>219</v>
      </c>
      <c r="C318" s="168"/>
      <c r="D318" s="168"/>
      <c r="E318" s="168"/>
      <c r="F318" s="168"/>
      <c r="G318" s="169"/>
      <c r="H318" s="169"/>
      <c r="I318" s="169">
        <f>G318*0.22</f>
        <v>0</v>
      </c>
      <c r="J318" s="169"/>
    </row>
    <row r="319" spans="1:10" ht="13.5" customHeight="1">
      <c r="A319" s="46" t="s">
        <v>220</v>
      </c>
      <c r="B319" s="168" t="s">
        <v>221</v>
      </c>
      <c r="C319" s="168"/>
      <c r="D319" s="168"/>
      <c r="E319" s="168"/>
      <c r="F319" s="168"/>
      <c r="G319" s="169"/>
      <c r="H319" s="169"/>
      <c r="I319" s="169">
        <f>G319*0.1</f>
        <v>0</v>
      </c>
      <c r="J319" s="169"/>
    </row>
    <row r="320" spans="1:10" ht="25.5" customHeight="1">
      <c r="A320" s="46" t="s">
        <v>222</v>
      </c>
      <c r="B320" s="168" t="s">
        <v>223</v>
      </c>
      <c r="C320" s="168"/>
      <c r="D320" s="168"/>
      <c r="E320" s="168"/>
      <c r="F320" s="168"/>
      <c r="G320" s="169"/>
      <c r="H320" s="169"/>
      <c r="I320" s="169"/>
      <c r="J320" s="169"/>
    </row>
    <row r="321" spans="1:10" ht="13.5" customHeight="1">
      <c r="A321" s="46">
        <v>2</v>
      </c>
      <c r="B321" s="168" t="s">
        <v>224</v>
      </c>
      <c r="C321" s="168"/>
      <c r="D321" s="168"/>
      <c r="E321" s="168"/>
      <c r="F321" s="168"/>
      <c r="G321" s="171" t="s">
        <v>202</v>
      </c>
      <c r="H321" s="171"/>
      <c r="I321" s="169">
        <f>SUM(I323:I327)</f>
        <v>0</v>
      </c>
      <c r="J321" s="169"/>
    </row>
    <row r="322" spans="1:10" ht="13.5" customHeight="1">
      <c r="A322" s="46"/>
      <c r="B322" s="168" t="s">
        <v>67</v>
      </c>
      <c r="C322" s="168"/>
      <c r="D322" s="168"/>
      <c r="E322" s="168"/>
      <c r="F322" s="168"/>
      <c r="G322" s="171" t="s">
        <v>202</v>
      </c>
      <c r="H322" s="171"/>
      <c r="I322" s="171" t="s">
        <v>202</v>
      </c>
      <c r="J322" s="171"/>
    </row>
    <row r="323" spans="1:10" ht="25.5" customHeight="1">
      <c r="A323" s="46" t="s">
        <v>225</v>
      </c>
      <c r="B323" s="168" t="s">
        <v>226</v>
      </c>
      <c r="C323" s="168"/>
      <c r="D323" s="168"/>
      <c r="E323" s="168"/>
      <c r="F323" s="168"/>
      <c r="G323" s="169"/>
      <c r="H323" s="169"/>
      <c r="I323" s="169">
        <f>G323*0.029</f>
        <v>0</v>
      </c>
      <c r="J323" s="169"/>
    </row>
    <row r="324" spans="1:10" ht="25.5" customHeight="1">
      <c r="A324" s="46" t="s">
        <v>227</v>
      </c>
      <c r="B324" s="168" t="s">
        <v>228</v>
      </c>
      <c r="C324" s="168"/>
      <c r="D324" s="168"/>
      <c r="E324" s="168"/>
      <c r="F324" s="168"/>
      <c r="G324" s="169"/>
      <c r="H324" s="169"/>
      <c r="I324" s="169">
        <f>G324*0</f>
        <v>0</v>
      </c>
      <c r="J324" s="169"/>
    </row>
    <row r="325" spans="1:10" ht="25.5" customHeight="1">
      <c r="A325" s="46" t="s">
        <v>229</v>
      </c>
      <c r="B325" s="168" t="s">
        <v>230</v>
      </c>
      <c r="C325" s="168"/>
      <c r="D325" s="168"/>
      <c r="E325" s="168"/>
      <c r="F325" s="168"/>
      <c r="G325" s="169"/>
      <c r="H325" s="169"/>
      <c r="I325" s="169">
        <f>G325*0.002</f>
        <v>0</v>
      </c>
      <c r="J325" s="169"/>
    </row>
    <row r="326" spans="1:10" ht="25.5" customHeight="1">
      <c r="A326" s="46" t="s">
        <v>231</v>
      </c>
      <c r="B326" s="168" t="s">
        <v>232</v>
      </c>
      <c r="C326" s="168"/>
      <c r="D326" s="168"/>
      <c r="E326" s="168"/>
      <c r="F326" s="168"/>
      <c r="G326" s="169"/>
      <c r="H326" s="169"/>
      <c r="I326" s="169"/>
      <c r="J326" s="169"/>
    </row>
    <row r="327" spans="1:10" ht="25.5" customHeight="1">
      <c r="A327" s="46" t="s">
        <v>233</v>
      </c>
      <c r="B327" s="168" t="s">
        <v>232</v>
      </c>
      <c r="C327" s="168"/>
      <c r="D327" s="168"/>
      <c r="E327" s="168"/>
      <c r="F327" s="168"/>
      <c r="G327" s="169"/>
      <c r="H327" s="169"/>
      <c r="I327" s="169"/>
      <c r="J327" s="169"/>
    </row>
    <row r="328" spans="1:10" ht="25.5" customHeight="1">
      <c r="A328" s="46">
        <v>3</v>
      </c>
      <c r="B328" s="168" t="s">
        <v>234</v>
      </c>
      <c r="C328" s="168"/>
      <c r="D328" s="168"/>
      <c r="E328" s="168"/>
      <c r="F328" s="168"/>
      <c r="G328" s="169"/>
      <c r="H328" s="169"/>
      <c r="I328" s="169">
        <f>G328*0.051</f>
        <v>0</v>
      </c>
      <c r="J328" s="169"/>
    </row>
    <row r="329" spans="1:10" ht="13.5" customHeight="1">
      <c r="A329" s="170" t="s">
        <v>201</v>
      </c>
      <c r="B329" s="170"/>
      <c r="C329" s="170"/>
      <c r="D329" s="170"/>
      <c r="E329" s="170"/>
      <c r="F329" s="170"/>
      <c r="G329" s="171" t="s">
        <v>202</v>
      </c>
      <c r="H329" s="171"/>
      <c r="I329" s="169">
        <f>I316+I321+I328</f>
        <v>0</v>
      </c>
      <c r="J329" s="169"/>
    </row>
    <row r="330" spans="1:10">
      <c r="A330" s="53"/>
      <c r="B330" s="53"/>
      <c r="C330" s="43"/>
      <c r="D330" s="43"/>
      <c r="E330" s="43"/>
      <c r="F330" s="43"/>
      <c r="G330" s="43"/>
      <c r="H330" s="43"/>
      <c r="I330" s="43"/>
      <c r="J330" s="43"/>
    </row>
    <row r="331" spans="1:10" ht="37.5" customHeight="1">
      <c r="A331" s="172" t="s">
        <v>235</v>
      </c>
      <c r="B331" s="172"/>
      <c r="C331" s="172"/>
      <c r="D331" s="172"/>
      <c r="E331" s="172"/>
      <c r="F331" s="172"/>
      <c r="G331" s="172"/>
      <c r="H331" s="172"/>
      <c r="I331" s="172"/>
      <c r="J331" s="172"/>
    </row>
    <row r="332" spans="1:10">
      <c r="A332" s="43"/>
      <c r="B332" s="43"/>
      <c r="C332" s="43"/>
      <c r="D332" s="43"/>
      <c r="E332" s="43"/>
      <c r="F332" s="43"/>
      <c r="G332" s="43"/>
      <c r="H332" s="43"/>
      <c r="I332" s="43"/>
      <c r="J332" s="43"/>
    </row>
    <row r="333" spans="1:10" ht="13.5" customHeight="1">
      <c r="A333" s="172" t="s">
        <v>241</v>
      </c>
      <c r="B333" s="172"/>
      <c r="C333" s="172"/>
      <c r="D333" s="172"/>
      <c r="E333" s="172"/>
      <c r="F333" s="172"/>
      <c r="G333" s="172"/>
      <c r="H333" s="172"/>
      <c r="I333" s="172"/>
      <c r="J333" s="172"/>
    </row>
    <row r="334" spans="1:10">
      <c r="A334" s="43"/>
      <c r="B334" s="43"/>
      <c r="C334" s="43"/>
      <c r="D334" s="43"/>
      <c r="E334" s="43"/>
      <c r="F334" s="43"/>
      <c r="G334" s="43"/>
      <c r="H334" s="43"/>
      <c r="I334" s="43"/>
      <c r="J334" s="43"/>
    </row>
    <row r="335" spans="1:10" ht="13.5" customHeight="1">
      <c r="A335" s="172" t="s">
        <v>191</v>
      </c>
      <c r="B335" s="172"/>
      <c r="C335" s="172"/>
      <c r="D335" s="172"/>
      <c r="E335" s="172"/>
      <c r="F335" s="172"/>
      <c r="G335" s="172"/>
      <c r="H335" s="172"/>
      <c r="I335" s="172"/>
      <c r="J335" s="172"/>
    </row>
    <row r="336" spans="1:10">
      <c r="A336" s="43"/>
      <c r="B336" s="43"/>
      <c r="C336" s="43"/>
      <c r="D336" s="43"/>
      <c r="E336" s="43"/>
      <c r="F336" s="43"/>
      <c r="G336" s="43"/>
      <c r="H336" s="43"/>
      <c r="I336" s="43"/>
      <c r="J336" s="43"/>
    </row>
    <row r="337" spans="1:10" ht="13.5" customHeight="1">
      <c r="A337" s="171" t="s">
        <v>30</v>
      </c>
      <c r="B337" s="171" t="s">
        <v>192</v>
      </c>
      <c r="C337" s="171" t="s">
        <v>193</v>
      </c>
      <c r="D337" s="171" t="s">
        <v>194</v>
      </c>
      <c r="E337" s="171"/>
      <c r="F337" s="171"/>
      <c r="G337" s="171"/>
      <c r="H337" s="171" t="s">
        <v>195</v>
      </c>
      <c r="I337" s="171" t="s">
        <v>196</v>
      </c>
      <c r="J337" s="171" t="s">
        <v>197</v>
      </c>
    </row>
    <row r="338" spans="1:10" ht="13.5" customHeight="1">
      <c r="A338" s="171"/>
      <c r="B338" s="171"/>
      <c r="C338" s="171"/>
      <c r="D338" s="171" t="s">
        <v>66</v>
      </c>
      <c r="E338" s="171" t="s">
        <v>67</v>
      </c>
      <c r="F338" s="171"/>
      <c r="G338" s="171"/>
      <c r="H338" s="171"/>
      <c r="I338" s="171"/>
      <c r="J338" s="171"/>
    </row>
    <row r="339" spans="1:10" ht="49.5" customHeight="1">
      <c r="A339" s="171"/>
      <c r="B339" s="171"/>
      <c r="C339" s="171"/>
      <c r="D339" s="171"/>
      <c r="E339" s="45" t="s">
        <v>198</v>
      </c>
      <c r="F339" s="45" t="s">
        <v>199</v>
      </c>
      <c r="G339" s="45" t="s">
        <v>200</v>
      </c>
      <c r="H339" s="171"/>
      <c r="I339" s="171"/>
      <c r="J339" s="171"/>
    </row>
    <row r="340" spans="1:10">
      <c r="A340" s="45">
        <v>1</v>
      </c>
      <c r="B340" s="45">
        <v>2</v>
      </c>
      <c r="C340" s="45">
        <v>3</v>
      </c>
      <c r="D340" s="45">
        <v>4</v>
      </c>
      <c r="E340" s="45">
        <v>5</v>
      </c>
      <c r="F340" s="45">
        <v>6</v>
      </c>
      <c r="G340" s="45">
        <v>7</v>
      </c>
      <c r="H340" s="45">
        <v>8</v>
      </c>
      <c r="I340" s="45">
        <v>9</v>
      </c>
      <c r="J340" s="45">
        <v>10</v>
      </c>
    </row>
    <row r="341" spans="1:10">
      <c r="A341" s="46"/>
      <c r="B341" s="47"/>
      <c r="C341" s="48"/>
      <c r="D341" s="49">
        <f>SUM(E341:G341)</f>
        <v>0</v>
      </c>
      <c r="E341" s="49"/>
      <c r="F341" s="49"/>
      <c r="G341" s="49"/>
      <c r="H341" s="49"/>
      <c r="I341" s="49"/>
      <c r="J341" s="49">
        <f>C341*D341*(1+H341/100)*I341*12</f>
        <v>0</v>
      </c>
    </row>
    <row r="342" spans="1:10">
      <c r="A342" s="46"/>
      <c r="B342" s="47"/>
      <c r="C342" s="48"/>
      <c r="D342" s="49">
        <f>SUM(E342:G342)</f>
        <v>0</v>
      </c>
      <c r="E342" s="49"/>
      <c r="F342" s="49"/>
      <c r="G342" s="49"/>
      <c r="H342" s="49"/>
      <c r="I342" s="49"/>
      <c r="J342" s="49">
        <f>C342*D342*(1+H342/100)*I342*12</f>
        <v>0</v>
      </c>
    </row>
    <row r="343" spans="1:10">
      <c r="A343" s="46"/>
      <c r="B343" s="47"/>
      <c r="C343" s="48"/>
      <c r="D343" s="49">
        <f>SUM(E343:G343)</f>
        <v>0</v>
      </c>
      <c r="E343" s="49"/>
      <c r="F343" s="49"/>
      <c r="G343" s="49"/>
      <c r="H343" s="49"/>
      <c r="I343" s="49"/>
      <c r="J343" s="49">
        <f>C343*D343*(1+H343/100)*I343*12</f>
        <v>0</v>
      </c>
    </row>
    <row r="344" spans="1:10" ht="13.5" customHeight="1">
      <c r="A344" s="170" t="s">
        <v>201</v>
      </c>
      <c r="B344" s="170"/>
      <c r="C344" s="45" t="s">
        <v>202</v>
      </c>
      <c r="D344" s="50">
        <f>SUM(D341:D343)</f>
        <v>0</v>
      </c>
      <c r="E344" s="45" t="s">
        <v>202</v>
      </c>
      <c r="F344" s="45" t="s">
        <v>202</v>
      </c>
      <c r="G344" s="45" t="s">
        <v>202</v>
      </c>
      <c r="H344" s="45" t="s">
        <v>202</v>
      </c>
      <c r="I344" s="45" t="s">
        <v>202</v>
      </c>
      <c r="J344" s="49">
        <f>SUM(J341:J343)</f>
        <v>0</v>
      </c>
    </row>
    <row r="345" spans="1:10">
      <c r="A345" s="43"/>
      <c r="B345" s="43"/>
      <c r="C345" s="43"/>
      <c r="D345" s="43"/>
      <c r="E345" s="43"/>
      <c r="F345" s="43"/>
      <c r="G345" s="43"/>
      <c r="H345" s="43"/>
      <c r="I345" s="43"/>
      <c r="J345" s="43"/>
    </row>
    <row r="346" spans="1:10" ht="13.5" customHeight="1">
      <c r="A346" s="172" t="s">
        <v>203</v>
      </c>
      <c r="B346" s="172"/>
      <c r="C346" s="172"/>
      <c r="D346" s="172"/>
      <c r="E346" s="172"/>
      <c r="F346" s="172"/>
      <c r="G346" s="172"/>
      <c r="H346" s="172"/>
      <c r="I346" s="172"/>
      <c r="J346" s="172"/>
    </row>
    <row r="347" spans="1:10">
      <c r="A347" s="43"/>
      <c r="B347" s="43"/>
      <c r="C347" s="43"/>
      <c r="D347" s="43"/>
      <c r="E347" s="43"/>
      <c r="F347" s="43"/>
      <c r="G347" s="43"/>
      <c r="H347" s="43"/>
      <c r="I347" s="43"/>
      <c r="J347" s="43"/>
    </row>
    <row r="348" spans="1:10" ht="25.5" customHeight="1">
      <c r="A348" s="45" t="s">
        <v>30</v>
      </c>
      <c r="B348" s="171" t="s">
        <v>204</v>
      </c>
      <c r="C348" s="171"/>
      <c r="D348" s="171"/>
      <c r="E348" s="171" t="s">
        <v>205</v>
      </c>
      <c r="F348" s="171"/>
      <c r="G348" s="45" t="s">
        <v>206</v>
      </c>
      <c r="H348" s="45" t="s">
        <v>207</v>
      </c>
      <c r="I348" s="171" t="s">
        <v>208</v>
      </c>
      <c r="J348" s="171"/>
    </row>
    <row r="349" spans="1:10">
      <c r="A349" s="45">
        <v>1</v>
      </c>
      <c r="B349" s="171">
        <v>2</v>
      </c>
      <c r="C349" s="171"/>
      <c r="D349" s="171"/>
      <c r="E349" s="171">
        <v>3</v>
      </c>
      <c r="F349" s="171"/>
      <c r="G349" s="45">
        <v>4</v>
      </c>
      <c r="H349" s="45">
        <v>5</v>
      </c>
      <c r="I349" s="171">
        <v>6</v>
      </c>
      <c r="J349" s="171"/>
    </row>
    <row r="350" spans="1:10">
      <c r="A350" s="46"/>
      <c r="B350" s="168"/>
      <c r="C350" s="168"/>
      <c r="D350" s="168"/>
      <c r="E350" s="169"/>
      <c r="F350" s="169"/>
      <c r="G350" s="51"/>
      <c r="H350" s="51"/>
      <c r="I350" s="169"/>
      <c r="J350" s="169"/>
    </row>
    <row r="351" spans="1:10">
      <c r="A351" s="46"/>
      <c r="B351" s="168"/>
      <c r="C351" s="168"/>
      <c r="D351" s="168"/>
      <c r="E351" s="169"/>
      <c r="F351" s="169"/>
      <c r="G351" s="51"/>
      <c r="H351" s="51"/>
      <c r="I351" s="169"/>
      <c r="J351" s="169"/>
    </row>
    <row r="352" spans="1:10">
      <c r="A352" s="46"/>
      <c r="B352" s="168"/>
      <c r="C352" s="168"/>
      <c r="D352" s="168"/>
      <c r="E352" s="169"/>
      <c r="F352" s="169"/>
      <c r="G352" s="51"/>
      <c r="H352" s="51"/>
      <c r="I352" s="169"/>
      <c r="J352" s="169"/>
    </row>
    <row r="353" spans="1:10" ht="13.5" customHeight="1">
      <c r="A353" s="170" t="s">
        <v>201</v>
      </c>
      <c r="B353" s="170"/>
      <c r="C353" s="170"/>
      <c r="D353" s="170"/>
      <c r="E353" s="171" t="s">
        <v>202</v>
      </c>
      <c r="F353" s="171"/>
      <c r="G353" s="45" t="s">
        <v>202</v>
      </c>
      <c r="H353" s="45" t="s">
        <v>202</v>
      </c>
      <c r="I353" s="169">
        <f>SUM(I350:I352)</f>
        <v>0</v>
      </c>
      <c r="J353" s="169"/>
    </row>
    <row r="354" spans="1:10">
      <c r="A354" s="43"/>
      <c r="B354" s="43"/>
      <c r="C354" s="43"/>
      <c r="D354" s="43"/>
      <c r="E354" s="43"/>
      <c r="F354" s="43"/>
      <c r="G354" s="43"/>
      <c r="H354" s="43"/>
      <c r="I354" s="43"/>
      <c r="J354" s="43"/>
    </row>
    <row r="355" spans="1:10" ht="13.35" customHeight="1">
      <c r="A355" s="172" t="s">
        <v>209</v>
      </c>
      <c r="B355" s="172"/>
      <c r="C355" s="172"/>
      <c r="D355" s="172"/>
      <c r="E355" s="172"/>
      <c r="F355" s="172"/>
      <c r="G355" s="172"/>
      <c r="H355" s="172"/>
      <c r="I355" s="172"/>
      <c r="J355" s="172"/>
    </row>
    <row r="356" spans="1:10">
      <c r="A356" s="43"/>
      <c r="B356" s="43"/>
      <c r="C356" s="43"/>
      <c r="D356" s="43"/>
      <c r="E356" s="43"/>
      <c r="F356" s="43"/>
      <c r="G356" s="43"/>
      <c r="H356" s="43"/>
      <c r="I356" s="43"/>
      <c r="J356" s="43"/>
    </row>
    <row r="357" spans="1:10" ht="49.5" customHeight="1">
      <c r="A357" s="45" t="s">
        <v>30</v>
      </c>
      <c r="B357" s="171" t="s">
        <v>204</v>
      </c>
      <c r="C357" s="171"/>
      <c r="D357" s="171"/>
      <c r="E357" s="45" t="s">
        <v>210</v>
      </c>
      <c r="F357" s="45" t="s">
        <v>211</v>
      </c>
      <c r="G357" s="171" t="s">
        <v>212</v>
      </c>
      <c r="H357" s="171"/>
      <c r="I357" s="171" t="s">
        <v>208</v>
      </c>
      <c r="J357" s="171"/>
    </row>
    <row r="358" spans="1:10">
      <c r="A358" s="45">
        <v>1</v>
      </c>
      <c r="B358" s="171">
        <v>2</v>
      </c>
      <c r="C358" s="171"/>
      <c r="D358" s="171"/>
      <c r="E358" s="45">
        <v>3</v>
      </c>
      <c r="F358" s="45">
        <v>4</v>
      </c>
      <c r="G358" s="171">
        <v>5</v>
      </c>
      <c r="H358" s="171"/>
      <c r="I358" s="171">
        <v>6</v>
      </c>
      <c r="J358" s="171"/>
    </row>
    <row r="359" spans="1:10">
      <c r="A359" s="46"/>
      <c r="B359" s="168"/>
      <c r="C359" s="168"/>
      <c r="D359" s="168"/>
      <c r="E359" s="51"/>
      <c r="F359" s="51"/>
      <c r="G359" s="169"/>
      <c r="H359" s="169"/>
      <c r="I359" s="169"/>
      <c r="J359" s="169"/>
    </row>
    <row r="360" spans="1:10">
      <c r="A360" s="46"/>
      <c r="B360" s="168"/>
      <c r="C360" s="168"/>
      <c r="D360" s="168"/>
      <c r="E360" s="51"/>
      <c r="F360" s="51"/>
      <c r="G360" s="169"/>
      <c r="H360" s="169"/>
      <c r="I360" s="169"/>
      <c r="J360" s="169"/>
    </row>
    <row r="361" spans="1:10">
      <c r="A361" s="46"/>
      <c r="B361" s="168"/>
      <c r="C361" s="168"/>
      <c r="D361" s="168"/>
      <c r="E361" s="51"/>
      <c r="F361" s="51"/>
      <c r="G361" s="169"/>
      <c r="H361" s="169"/>
      <c r="I361" s="169"/>
      <c r="J361" s="169"/>
    </row>
    <row r="362" spans="1:10" ht="13.5" customHeight="1">
      <c r="A362" s="170" t="s">
        <v>201</v>
      </c>
      <c r="B362" s="170"/>
      <c r="C362" s="170"/>
      <c r="D362" s="170"/>
      <c r="E362" s="45" t="s">
        <v>202</v>
      </c>
      <c r="F362" s="45" t="s">
        <v>202</v>
      </c>
      <c r="G362" s="171" t="s">
        <v>202</v>
      </c>
      <c r="H362" s="171"/>
      <c r="I362" s="173">
        <f>SUM(I359:I361)</f>
        <v>0</v>
      </c>
      <c r="J362" s="173"/>
    </row>
    <row r="363" spans="1:10">
      <c r="A363" s="43"/>
      <c r="B363" s="43"/>
      <c r="C363" s="43"/>
      <c r="D363" s="43"/>
      <c r="E363" s="43"/>
      <c r="F363" s="43"/>
      <c r="G363" s="43"/>
      <c r="H363" s="43"/>
      <c r="I363" s="43"/>
      <c r="J363" s="43"/>
    </row>
    <row r="364" spans="1:10" ht="25.5" customHeight="1">
      <c r="A364" s="172" t="s">
        <v>213</v>
      </c>
      <c r="B364" s="172"/>
      <c r="C364" s="172"/>
      <c r="D364" s="172"/>
      <c r="E364" s="172"/>
      <c r="F364" s="172"/>
      <c r="G364" s="172"/>
      <c r="H364" s="172"/>
      <c r="I364" s="172"/>
      <c r="J364" s="172"/>
    </row>
    <row r="365" spans="1:10">
      <c r="A365" s="43"/>
      <c r="B365" s="43"/>
      <c r="C365" s="43"/>
      <c r="D365" s="43"/>
      <c r="E365" s="43"/>
      <c r="F365" s="43"/>
      <c r="G365" s="43"/>
      <c r="H365" s="43"/>
      <c r="I365" s="43"/>
      <c r="J365" s="43"/>
    </row>
    <row r="366" spans="1:10" ht="25.5" customHeight="1">
      <c r="A366" s="45" t="s">
        <v>30</v>
      </c>
      <c r="B366" s="171" t="s">
        <v>214</v>
      </c>
      <c r="C366" s="171"/>
      <c r="D366" s="171"/>
      <c r="E366" s="171"/>
      <c r="F366" s="171"/>
      <c r="G366" s="171" t="s">
        <v>215</v>
      </c>
      <c r="H366" s="171"/>
      <c r="I366" s="171" t="s">
        <v>216</v>
      </c>
      <c r="J366" s="171"/>
    </row>
    <row r="367" spans="1:10">
      <c r="A367" s="45">
        <v>1</v>
      </c>
      <c r="B367" s="171">
        <v>2</v>
      </c>
      <c r="C367" s="171"/>
      <c r="D367" s="171"/>
      <c r="E367" s="171"/>
      <c r="F367" s="171"/>
      <c r="G367" s="171">
        <v>3</v>
      </c>
      <c r="H367" s="171"/>
      <c r="I367" s="171">
        <v>4</v>
      </c>
      <c r="J367" s="171"/>
    </row>
    <row r="368" spans="1:10" ht="13.5" customHeight="1">
      <c r="A368" s="46">
        <v>1</v>
      </c>
      <c r="B368" s="168" t="s">
        <v>217</v>
      </c>
      <c r="C368" s="168"/>
      <c r="D368" s="168"/>
      <c r="E368" s="168"/>
      <c r="F368" s="168"/>
      <c r="G368" s="171" t="s">
        <v>202</v>
      </c>
      <c r="H368" s="171"/>
      <c r="I368" s="169">
        <f>SUM(I370:I372)</f>
        <v>0</v>
      </c>
      <c r="J368" s="169"/>
    </row>
    <row r="369" spans="1:10" ht="13.5" customHeight="1">
      <c r="A369" s="52"/>
      <c r="B369" s="168" t="s">
        <v>67</v>
      </c>
      <c r="C369" s="168"/>
      <c r="D369" s="168"/>
      <c r="E369" s="168"/>
      <c r="F369" s="168"/>
      <c r="G369" s="171" t="s">
        <v>202</v>
      </c>
      <c r="H369" s="171"/>
      <c r="I369" s="171" t="s">
        <v>202</v>
      </c>
      <c r="J369" s="171"/>
    </row>
    <row r="370" spans="1:10" ht="13.5" customHeight="1">
      <c r="A370" s="46" t="s">
        <v>218</v>
      </c>
      <c r="B370" s="168" t="s">
        <v>219</v>
      </c>
      <c r="C370" s="168"/>
      <c r="D370" s="168"/>
      <c r="E370" s="168"/>
      <c r="F370" s="168"/>
      <c r="G370" s="169"/>
      <c r="H370" s="169"/>
      <c r="I370" s="169">
        <f>G370*0.22</f>
        <v>0</v>
      </c>
      <c r="J370" s="169"/>
    </row>
    <row r="371" spans="1:10" ht="13.5" customHeight="1">
      <c r="A371" s="46" t="s">
        <v>220</v>
      </c>
      <c r="B371" s="168" t="s">
        <v>221</v>
      </c>
      <c r="C371" s="168"/>
      <c r="D371" s="168"/>
      <c r="E371" s="168"/>
      <c r="F371" s="168"/>
      <c r="G371" s="169"/>
      <c r="H371" s="169"/>
      <c r="I371" s="169">
        <f>G371*0.1</f>
        <v>0</v>
      </c>
      <c r="J371" s="169"/>
    </row>
    <row r="372" spans="1:10" ht="25.5" customHeight="1">
      <c r="A372" s="46" t="s">
        <v>222</v>
      </c>
      <c r="B372" s="168" t="s">
        <v>223</v>
      </c>
      <c r="C372" s="168"/>
      <c r="D372" s="168"/>
      <c r="E372" s="168"/>
      <c r="F372" s="168"/>
      <c r="G372" s="169"/>
      <c r="H372" s="169"/>
      <c r="I372" s="169"/>
      <c r="J372" s="169"/>
    </row>
    <row r="373" spans="1:10" ht="13.5" customHeight="1">
      <c r="A373" s="46">
        <v>2</v>
      </c>
      <c r="B373" s="168" t="s">
        <v>224</v>
      </c>
      <c r="C373" s="168"/>
      <c r="D373" s="168"/>
      <c r="E373" s="168"/>
      <c r="F373" s="168"/>
      <c r="G373" s="171" t="s">
        <v>202</v>
      </c>
      <c r="H373" s="171"/>
      <c r="I373" s="169">
        <f>SUM(I375:I379)</f>
        <v>0</v>
      </c>
      <c r="J373" s="169"/>
    </row>
    <row r="374" spans="1:10" ht="13.5" customHeight="1">
      <c r="A374" s="46"/>
      <c r="B374" s="168" t="s">
        <v>67</v>
      </c>
      <c r="C374" s="168"/>
      <c r="D374" s="168"/>
      <c r="E374" s="168"/>
      <c r="F374" s="168"/>
      <c r="G374" s="171" t="s">
        <v>202</v>
      </c>
      <c r="H374" s="171"/>
      <c r="I374" s="171" t="s">
        <v>202</v>
      </c>
      <c r="J374" s="171"/>
    </row>
    <row r="375" spans="1:10" ht="25.5" customHeight="1">
      <c r="A375" s="46" t="s">
        <v>225</v>
      </c>
      <c r="B375" s="168" t="s">
        <v>226</v>
      </c>
      <c r="C375" s="168"/>
      <c r="D375" s="168"/>
      <c r="E375" s="168"/>
      <c r="F375" s="168"/>
      <c r="G375" s="169"/>
      <c r="H375" s="169"/>
      <c r="I375" s="169">
        <f>G375*0.029</f>
        <v>0</v>
      </c>
      <c r="J375" s="169"/>
    </row>
    <row r="376" spans="1:10" ht="25.5" customHeight="1">
      <c r="A376" s="46" t="s">
        <v>227</v>
      </c>
      <c r="B376" s="168" t="s">
        <v>228</v>
      </c>
      <c r="C376" s="168"/>
      <c r="D376" s="168"/>
      <c r="E376" s="168"/>
      <c r="F376" s="168"/>
      <c r="G376" s="169"/>
      <c r="H376" s="169"/>
      <c r="I376" s="169">
        <f>G376*0</f>
        <v>0</v>
      </c>
      <c r="J376" s="169"/>
    </row>
    <row r="377" spans="1:10" ht="25.5" customHeight="1">
      <c r="A377" s="46" t="s">
        <v>229</v>
      </c>
      <c r="B377" s="168" t="s">
        <v>230</v>
      </c>
      <c r="C377" s="168"/>
      <c r="D377" s="168"/>
      <c r="E377" s="168"/>
      <c r="F377" s="168"/>
      <c r="G377" s="169"/>
      <c r="H377" s="169"/>
      <c r="I377" s="169">
        <f>G377*0.002</f>
        <v>0</v>
      </c>
      <c r="J377" s="169"/>
    </row>
    <row r="378" spans="1:10" ht="25.5" customHeight="1">
      <c r="A378" s="46" t="s">
        <v>231</v>
      </c>
      <c r="B378" s="168" t="s">
        <v>232</v>
      </c>
      <c r="C378" s="168"/>
      <c r="D378" s="168"/>
      <c r="E378" s="168"/>
      <c r="F378" s="168"/>
      <c r="G378" s="169"/>
      <c r="H378" s="169"/>
      <c r="I378" s="169"/>
      <c r="J378" s="169"/>
    </row>
    <row r="379" spans="1:10" ht="25.5" customHeight="1">
      <c r="A379" s="46" t="s">
        <v>233</v>
      </c>
      <c r="B379" s="168" t="s">
        <v>232</v>
      </c>
      <c r="C379" s="168"/>
      <c r="D379" s="168"/>
      <c r="E379" s="168"/>
      <c r="F379" s="168"/>
      <c r="G379" s="169"/>
      <c r="H379" s="169"/>
      <c r="I379" s="169"/>
      <c r="J379" s="169"/>
    </row>
    <row r="380" spans="1:10" ht="25.5" customHeight="1">
      <c r="A380" s="46">
        <v>3</v>
      </c>
      <c r="B380" s="168" t="s">
        <v>234</v>
      </c>
      <c r="C380" s="168"/>
      <c r="D380" s="168"/>
      <c r="E380" s="168"/>
      <c r="F380" s="168"/>
      <c r="G380" s="169"/>
      <c r="H380" s="169"/>
      <c r="I380" s="169">
        <f>G380*0.051</f>
        <v>0</v>
      </c>
      <c r="J380" s="169"/>
    </row>
    <row r="381" spans="1:10" ht="13.5" customHeight="1">
      <c r="A381" s="170" t="s">
        <v>201</v>
      </c>
      <c r="B381" s="170"/>
      <c r="C381" s="170"/>
      <c r="D381" s="170"/>
      <c r="E381" s="170"/>
      <c r="F381" s="170"/>
      <c r="G381" s="171" t="s">
        <v>202</v>
      </c>
      <c r="H381" s="171"/>
      <c r="I381" s="169">
        <f>I368+I373+I380</f>
        <v>0</v>
      </c>
      <c r="J381" s="169"/>
    </row>
    <row r="382" spans="1:10">
      <c r="A382" s="53"/>
      <c r="B382" s="53"/>
      <c r="C382" s="43"/>
      <c r="D382" s="43"/>
      <c r="E382" s="43"/>
      <c r="F382" s="43"/>
      <c r="G382" s="43"/>
      <c r="H382" s="43"/>
      <c r="I382" s="43"/>
      <c r="J382" s="43"/>
    </row>
    <row r="383" spans="1:10" ht="37.5" customHeight="1">
      <c r="A383" s="172" t="s">
        <v>235</v>
      </c>
      <c r="B383" s="172"/>
      <c r="C383" s="172"/>
      <c r="D383" s="172"/>
      <c r="E383" s="172"/>
      <c r="F383" s="172"/>
      <c r="G383" s="172"/>
      <c r="H383" s="172"/>
      <c r="I383" s="172"/>
      <c r="J383" s="172"/>
    </row>
    <row r="384" spans="1:10">
      <c r="A384" s="43"/>
      <c r="B384" s="43"/>
      <c r="C384" s="43"/>
      <c r="D384" s="43"/>
      <c r="E384" s="43"/>
      <c r="F384" s="43"/>
      <c r="G384" s="43"/>
      <c r="H384" s="43"/>
      <c r="I384" s="43"/>
      <c r="J384" s="43"/>
    </row>
    <row r="385" spans="1:10" ht="25.5" customHeight="1">
      <c r="A385" s="172" t="s">
        <v>242</v>
      </c>
      <c r="B385" s="172"/>
      <c r="C385" s="172"/>
      <c r="D385" s="172"/>
      <c r="E385" s="172"/>
      <c r="F385" s="172"/>
      <c r="G385" s="172"/>
      <c r="H385" s="172"/>
      <c r="I385" s="172"/>
      <c r="J385" s="172"/>
    </row>
    <row r="386" spans="1:10">
      <c r="A386" s="43"/>
      <c r="B386" s="43"/>
      <c r="C386" s="43"/>
      <c r="D386" s="43"/>
      <c r="E386" s="43"/>
      <c r="F386" s="43"/>
      <c r="G386" s="43"/>
      <c r="H386" s="43"/>
      <c r="I386" s="43"/>
      <c r="J386" s="43"/>
    </row>
    <row r="387" spans="1:10" ht="13.5" customHeight="1">
      <c r="A387" s="172" t="s">
        <v>191</v>
      </c>
      <c r="B387" s="172"/>
      <c r="C387" s="172"/>
      <c r="D387" s="172"/>
      <c r="E387" s="172"/>
      <c r="F387" s="172"/>
      <c r="G387" s="172"/>
      <c r="H387" s="172"/>
      <c r="I387" s="172"/>
      <c r="J387" s="172"/>
    </row>
    <row r="388" spans="1:10">
      <c r="A388" s="43"/>
      <c r="B388" s="43"/>
      <c r="C388" s="43"/>
      <c r="D388" s="43"/>
      <c r="E388" s="43"/>
      <c r="F388" s="43"/>
      <c r="G388" s="43"/>
      <c r="H388" s="43"/>
      <c r="I388" s="43"/>
      <c r="J388" s="43"/>
    </row>
    <row r="389" spans="1:10" ht="13.5" customHeight="1">
      <c r="A389" s="171" t="s">
        <v>30</v>
      </c>
      <c r="B389" s="171" t="s">
        <v>192</v>
      </c>
      <c r="C389" s="171" t="s">
        <v>193</v>
      </c>
      <c r="D389" s="171" t="s">
        <v>194</v>
      </c>
      <c r="E389" s="171"/>
      <c r="F389" s="171"/>
      <c r="G389" s="171"/>
      <c r="H389" s="171" t="s">
        <v>195</v>
      </c>
      <c r="I389" s="171" t="s">
        <v>196</v>
      </c>
      <c r="J389" s="171" t="s">
        <v>197</v>
      </c>
    </row>
    <row r="390" spans="1:10" ht="13.5" customHeight="1">
      <c r="A390" s="171"/>
      <c r="B390" s="171"/>
      <c r="C390" s="171"/>
      <c r="D390" s="171" t="s">
        <v>66</v>
      </c>
      <c r="E390" s="171" t="s">
        <v>67</v>
      </c>
      <c r="F390" s="171"/>
      <c r="G390" s="171"/>
      <c r="H390" s="171"/>
      <c r="I390" s="171"/>
      <c r="J390" s="171"/>
    </row>
    <row r="391" spans="1:10" ht="50.25" customHeight="1">
      <c r="A391" s="171"/>
      <c r="B391" s="171"/>
      <c r="C391" s="171"/>
      <c r="D391" s="171"/>
      <c r="E391" s="45" t="s">
        <v>198</v>
      </c>
      <c r="F391" s="45" t="s">
        <v>199</v>
      </c>
      <c r="G391" s="45" t="s">
        <v>200</v>
      </c>
      <c r="H391" s="171"/>
      <c r="I391" s="171"/>
      <c r="J391" s="171"/>
    </row>
    <row r="392" spans="1:10">
      <c r="A392" s="45">
        <v>1</v>
      </c>
      <c r="B392" s="45">
        <v>2</v>
      </c>
      <c r="C392" s="45">
        <v>3</v>
      </c>
      <c r="D392" s="45">
        <v>4</v>
      </c>
      <c r="E392" s="45">
        <v>5</v>
      </c>
      <c r="F392" s="45">
        <v>6</v>
      </c>
      <c r="G392" s="45">
        <v>7</v>
      </c>
      <c r="H392" s="45">
        <v>8</v>
      </c>
      <c r="I392" s="45">
        <v>9</v>
      </c>
      <c r="J392" s="45">
        <v>10</v>
      </c>
    </row>
    <row r="393" spans="1:10">
      <c r="A393" s="46"/>
      <c r="B393" s="47"/>
      <c r="C393" s="48"/>
      <c r="D393" s="49">
        <f>SUM(E393:G393)</f>
        <v>0</v>
      </c>
      <c r="E393" s="49"/>
      <c r="F393" s="49"/>
      <c r="G393" s="49"/>
      <c r="H393" s="49"/>
      <c r="I393" s="49"/>
      <c r="J393" s="49">
        <f>C393*D393*(1+H393/100)*I393*12</f>
        <v>0</v>
      </c>
    </row>
    <row r="394" spans="1:10">
      <c r="A394" s="46"/>
      <c r="B394" s="47"/>
      <c r="C394" s="48"/>
      <c r="D394" s="49">
        <f>SUM(E394:G394)</f>
        <v>0</v>
      </c>
      <c r="E394" s="49"/>
      <c r="F394" s="49"/>
      <c r="G394" s="49"/>
      <c r="H394" s="49"/>
      <c r="I394" s="49"/>
      <c r="J394" s="49">
        <f>C394*D394*(1+H394/100)*I394*12</f>
        <v>0</v>
      </c>
    </row>
    <row r="395" spans="1:10">
      <c r="A395" s="46"/>
      <c r="B395" s="47"/>
      <c r="C395" s="48"/>
      <c r="D395" s="49">
        <f>SUM(E395:G395)</f>
        <v>0</v>
      </c>
      <c r="E395" s="49"/>
      <c r="F395" s="49"/>
      <c r="G395" s="49"/>
      <c r="H395" s="49"/>
      <c r="I395" s="49"/>
      <c r="J395" s="49">
        <f>C395*D395*(1+H395/100)*I395*12</f>
        <v>0</v>
      </c>
    </row>
    <row r="396" spans="1:10" ht="13.5" customHeight="1">
      <c r="A396" s="170" t="s">
        <v>201</v>
      </c>
      <c r="B396" s="170"/>
      <c r="C396" s="45" t="s">
        <v>202</v>
      </c>
      <c r="D396" s="50">
        <f>SUM(D393:D395)</f>
        <v>0</v>
      </c>
      <c r="E396" s="45" t="s">
        <v>202</v>
      </c>
      <c r="F396" s="45" t="s">
        <v>202</v>
      </c>
      <c r="G396" s="45" t="s">
        <v>202</v>
      </c>
      <c r="H396" s="45" t="s">
        <v>202</v>
      </c>
      <c r="I396" s="45" t="s">
        <v>202</v>
      </c>
      <c r="J396" s="49">
        <f>SUM(J393:J395)</f>
        <v>0</v>
      </c>
    </row>
    <row r="397" spans="1:10">
      <c r="A397" s="43"/>
      <c r="B397" s="43"/>
      <c r="C397" s="43"/>
      <c r="D397" s="43"/>
      <c r="E397" s="43"/>
      <c r="F397" s="43"/>
      <c r="G397" s="43"/>
      <c r="H397" s="43"/>
      <c r="I397" s="43"/>
      <c r="J397" s="43"/>
    </row>
    <row r="398" spans="1:10" ht="13.5" customHeight="1">
      <c r="A398" s="172" t="s">
        <v>203</v>
      </c>
      <c r="B398" s="172"/>
      <c r="C398" s="172"/>
      <c r="D398" s="172"/>
      <c r="E398" s="172"/>
      <c r="F398" s="172"/>
      <c r="G398" s="172"/>
      <c r="H398" s="172"/>
      <c r="I398" s="172"/>
      <c r="J398" s="172"/>
    </row>
    <row r="399" spans="1:10">
      <c r="A399" s="43"/>
      <c r="B399" s="43"/>
      <c r="C399" s="43"/>
      <c r="D399" s="43"/>
      <c r="E399" s="43"/>
      <c r="F399" s="43"/>
      <c r="G399" s="43"/>
      <c r="H399" s="43"/>
      <c r="I399" s="43"/>
      <c r="J399" s="43"/>
    </row>
    <row r="400" spans="1:10" ht="25.5" customHeight="1">
      <c r="A400" s="45" t="s">
        <v>30</v>
      </c>
      <c r="B400" s="171" t="s">
        <v>204</v>
      </c>
      <c r="C400" s="171"/>
      <c r="D400" s="171"/>
      <c r="E400" s="171" t="s">
        <v>205</v>
      </c>
      <c r="F400" s="171"/>
      <c r="G400" s="45" t="s">
        <v>206</v>
      </c>
      <c r="H400" s="45" t="s">
        <v>207</v>
      </c>
      <c r="I400" s="171" t="s">
        <v>208</v>
      </c>
      <c r="J400" s="171"/>
    </row>
    <row r="401" spans="1:10">
      <c r="A401" s="45">
        <v>1</v>
      </c>
      <c r="B401" s="171">
        <v>2</v>
      </c>
      <c r="C401" s="171"/>
      <c r="D401" s="171"/>
      <c r="E401" s="171">
        <v>3</v>
      </c>
      <c r="F401" s="171"/>
      <c r="G401" s="45">
        <v>4</v>
      </c>
      <c r="H401" s="45">
        <v>5</v>
      </c>
      <c r="I401" s="171">
        <v>6</v>
      </c>
      <c r="J401" s="171"/>
    </row>
    <row r="402" spans="1:10">
      <c r="A402" s="46"/>
      <c r="B402" s="168"/>
      <c r="C402" s="168"/>
      <c r="D402" s="168"/>
      <c r="E402" s="169"/>
      <c r="F402" s="169"/>
      <c r="G402" s="51"/>
      <c r="H402" s="51"/>
      <c r="I402" s="169"/>
      <c r="J402" s="169"/>
    </row>
    <row r="403" spans="1:10">
      <c r="A403" s="46"/>
      <c r="B403" s="168"/>
      <c r="C403" s="168"/>
      <c r="D403" s="168"/>
      <c r="E403" s="169"/>
      <c r="F403" s="169"/>
      <c r="G403" s="51"/>
      <c r="H403" s="51"/>
      <c r="I403" s="169"/>
      <c r="J403" s="169"/>
    </row>
    <row r="404" spans="1:10">
      <c r="A404" s="46"/>
      <c r="B404" s="168"/>
      <c r="C404" s="168"/>
      <c r="D404" s="168"/>
      <c r="E404" s="169"/>
      <c r="F404" s="169"/>
      <c r="G404" s="51"/>
      <c r="H404" s="51"/>
      <c r="I404" s="169"/>
      <c r="J404" s="169"/>
    </row>
    <row r="405" spans="1:10" ht="13.5" customHeight="1">
      <c r="A405" s="170" t="s">
        <v>201</v>
      </c>
      <c r="B405" s="170"/>
      <c r="C405" s="170"/>
      <c r="D405" s="170"/>
      <c r="E405" s="171" t="s">
        <v>202</v>
      </c>
      <c r="F405" s="171"/>
      <c r="G405" s="45" t="s">
        <v>202</v>
      </c>
      <c r="H405" s="45" t="s">
        <v>202</v>
      </c>
      <c r="I405" s="169">
        <f>SUM(I402:I404)</f>
        <v>0</v>
      </c>
      <c r="J405" s="169"/>
    </row>
    <row r="406" spans="1:10">
      <c r="A406" s="43"/>
      <c r="B406" s="43"/>
      <c r="C406" s="43"/>
      <c r="D406" s="43"/>
      <c r="E406" s="43"/>
      <c r="F406" s="43"/>
      <c r="G406" s="43"/>
      <c r="H406" s="43"/>
      <c r="I406" s="43"/>
      <c r="J406" s="43"/>
    </row>
    <row r="407" spans="1:10" ht="13.35" customHeight="1">
      <c r="A407" s="172" t="s">
        <v>209</v>
      </c>
      <c r="B407" s="172"/>
      <c r="C407" s="172"/>
      <c r="D407" s="172"/>
      <c r="E407" s="172"/>
      <c r="F407" s="172"/>
      <c r="G407" s="172"/>
      <c r="H407" s="172"/>
      <c r="I407" s="172"/>
      <c r="J407" s="172"/>
    </row>
    <row r="408" spans="1:10">
      <c r="A408" s="43"/>
      <c r="B408" s="43"/>
      <c r="C408" s="43"/>
      <c r="D408" s="43"/>
      <c r="E408" s="43"/>
      <c r="F408" s="43"/>
      <c r="G408" s="43"/>
      <c r="H408" s="43"/>
      <c r="I408" s="43"/>
      <c r="J408" s="43"/>
    </row>
    <row r="409" spans="1:10" ht="49.5" customHeight="1">
      <c r="A409" s="45" t="s">
        <v>30</v>
      </c>
      <c r="B409" s="171" t="s">
        <v>204</v>
      </c>
      <c r="C409" s="171"/>
      <c r="D409" s="171"/>
      <c r="E409" s="45" t="s">
        <v>210</v>
      </c>
      <c r="F409" s="45" t="s">
        <v>211</v>
      </c>
      <c r="G409" s="171" t="s">
        <v>212</v>
      </c>
      <c r="H409" s="171"/>
      <c r="I409" s="171" t="s">
        <v>208</v>
      </c>
      <c r="J409" s="171"/>
    </row>
    <row r="410" spans="1:10">
      <c r="A410" s="45">
        <v>1</v>
      </c>
      <c r="B410" s="171">
        <v>2</v>
      </c>
      <c r="C410" s="171"/>
      <c r="D410" s="171"/>
      <c r="E410" s="45">
        <v>3</v>
      </c>
      <c r="F410" s="45">
        <v>4</v>
      </c>
      <c r="G410" s="171">
        <v>5</v>
      </c>
      <c r="H410" s="171"/>
      <c r="I410" s="171">
        <v>6</v>
      </c>
      <c r="J410" s="171"/>
    </row>
    <row r="411" spans="1:10">
      <c r="A411" s="46"/>
      <c r="B411" s="168"/>
      <c r="C411" s="168"/>
      <c r="D411" s="168"/>
      <c r="E411" s="51"/>
      <c r="F411" s="51"/>
      <c r="G411" s="169"/>
      <c r="H411" s="169"/>
      <c r="I411" s="169"/>
      <c r="J411" s="169"/>
    </row>
    <row r="412" spans="1:10">
      <c r="A412" s="46"/>
      <c r="B412" s="168"/>
      <c r="C412" s="168"/>
      <c r="D412" s="168"/>
      <c r="E412" s="51"/>
      <c r="F412" s="51"/>
      <c r="G412" s="169"/>
      <c r="H412" s="169"/>
      <c r="I412" s="169"/>
      <c r="J412" s="169"/>
    </row>
    <row r="413" spans="1:10">
      <c r="A413" s="46"/>
      <c r="B413" s="168"/>
      <c r="C413" s="168"/>
      <c r="D413" s="168"/>
      <c r="E413" s="51"/>
      <c r="F413" s="51"/>
      <c r="G413" s="169"/>
      <c r="H413" s="169"/>
      <c r="I413" s="169"/>
      <c r="J413" s="169"/>
    </row>
    <row r="414" spans="1:10" ht="13.5" customHeight="1">
      <c r="A414" s="170" t="s">
        <v>201</v>
      </c>
      <c r="B414" s="170"/>
      <c r="C414" s="170"/>
      <c r="D414" s="170"/>
      <c r="E414" s="45" t="s">
        <v>202</v>
      </c>
      <c r="F414" s="45" t="s">
        <v>202</v>
      </c>
      <c r="G414" s="171" t="s">
        <v>202</v>
      </c>
      <c r="H414" s="171"/>
      <c r="I414" s="173">
        <f>SUM(I411:I413)</f>
        <v>0</v>
      </c>
      <c r="J414" s="173"/>
    </row>
    <row r="415" spans="1:10">
      <c r="A415" s="43"/>
      <c r="B415" s="43"/>
      <c r="C415" s="43"/>
      <c r="D415" s="43"/>
      <c r="E415" s="43"/>
      <c r="F415" s="43"/>
      <c r="G415" s="43"/>
      <c r="H415" s="43"/>
      <c r="I415" s="43"/>
      <c r="J415" s="43"/>
    </row>
    <row r="416" spans="1:10" ht="25.5" customHeight="1">
      <c r="A416" s="172" t="s">
        <v>213</v>
      </c>
      <c r="B416" s="172"/>
      <c r="C416" s="172"/>
      <c r="D416" s="172"/>
      <c r="E416" s="172"/>
      <c r="F416" s="172"/>
      <c r="G416" s="172"/>
      <c r="H416" s="172"/>
      <c r="I416" s="172"/>
      <c r="J416" s="172"/>
    </row>
    <row r="417" spans="1:10">
      <c r="A417" s="43"/>
      <c r="B417" s="43"/>
      <c r="C417" s="43"/>
      <c r="D417" s="43"/>
      <c r="E417" s="43"/>
      <c r="F417" s="43"/>
      <c r="G417" s="43"/>
      <c r="H417" s="43"/>
      <c r="I417" s="43"/>
      <c r="J417" s="43"/>
    </row>
    <row r="418" spans="1:10" ht="25.5" customHeight="1">
      <c r="A418" s="45" t="s">
        <v>30</v>
      </c>
      <c r="B418" s="171" t="s">
        <v>214</v>
      </c>
      <c r="C418" s="171"/>
      <c r="D418" s="171"/>
      <c r="E418" s="171"/>
      <c r="F418" s="171"/>
      <c r="G418" s="171" t="s">
        <v>215</v>
      </c>
      <c r="H418" s="171"/>
      <c r="I418" s="171" t="s">
        <v>216</v>
      </c>
      <c r="J418" s="171"/>
    </row>
    <row r="419" spans="1:10">
      <c r="A419" s="45">
        <v>1</v>
      </c>
      <c r="B419" s="171">
        <v>2</v>
      </c>
      <c r="C419" s="171"/>
      <c r="D419" s="171"/>
      <c r="E419" s="171"/>
      <c r="F419" s="171"/>
      <c r="G419" s="171">
        <v>3</v>
      </c>
      <c r="H419" s="171"/>
      <c r="I419" s="171">
        <v>4</v>
      </c>
      <c r="J419" s="171"/>
    </row>
    <row r="420" spans="1:10" ht="13.5" customHeight="1">
      <c r="A420" s="46">
        <v>1</v>
      </c>
      <c r="B420" s="168" t="s">
        <v>217</v>
      </c>
      <c r="C420" s="168"/>
      <c r="D420" s="168"/>
      <c r="E420" s="168"/>
      <c r="F420" s="168"/>
      <c r="G420" s="171" t="s">
        <v>202</v>
      </c>
      <c r="H420" s="171"/>
      <c r="I420" s="169">
        <f>SUM(I422:I424)</f>
        <v>0</v>
      </c>
      <c r="J420" s="169"/>
    </row>
    <row r="421" spans="1:10" ht="13.5" customHeight="1">
      <c r="A421" s="52"/>
      <c r="B421" s="168" t="s">
        <v>67</v>
      </c>
      <c r="C421" s="168"/>
      <c r="D421" s="168"/>
      <c r="E421" s="168"/>
      <c r="F421" s="168"/>
      <c r="G421" s="171" t="s">
        <v>202</v>
      </c>
      <c r="H421" s="171"/>
      <c r="I421" s="171" t="s">
        <v>202</v>
      </c>
      <c r="J421" s="171"/>
    </row>
    <row r="422" spans="1:10" ht="13.5" customHeight="1">
      <c r="A422" s="46" t="s">
        <v>218</v>
      </c>
      <c r="B422" s="168" t="s">
        <v>219</v>
      </c>
      <c r="C422" s="168"/>
      <c r="D422" s="168"/>
      <c r="E422" s="168"/>
      <c r="F422" s="168"/>
      <c r="G422" s="169"/>
      <c r="H422" s="169"/>
      <c r="I422" s="169">
        <f>G422*0.22</f>
        <v>0</v>
      </c>
      <c r="J422" s="169"/>
    </row>
    <row r="423" spans="1:10" ht="13.5" customHeight="1">
      <c r="A423" s="46" t="s">
        <v>220</v>
      </c>
      <c r="B423" s="168" t="s">
        <v>221</v>
      </c>
      <c r="C423" s="168"/>
      <c r="D423" s="168"/>
      <c r="E423" s="168"/>
      <c r="F423" s="168"/>
      <c r="G423" s="169"/>
      <c r="H423" s="169"/>
      <c r="I423" s="169">
        <f>G423*0.1</f>
        <v>0</v>
      </c>
      <c r="J423" s="169"/>
    </row>
    <row r="424" spans="1:10" ht="25.5" customHeight="1">
      <c r="A424" s="46" t="s">
        <v>222</v>
      </c>
      <c r="B424" s="168" t="s">
        <v>223</v>
      </c>
      <c r="C424" s="168"/>
      <c r="D424" s="168"/>
      <c r="E424" s="168"/>
      <c r="F424" s="168"/>
      <c r="G424" s="169"/>
      <c r="H424" s="169"/>
      <c r="I424" s="169"/>
      <c r="J424" s="169"/>
    </row>
    <row r="425" spans="1:10" ht="13.5" customHeight="1">
      <c r="A425" s="46">
        <v>2</v>
      </c>
      <c r="B425" s="168" t="s">
        <v>224</v>
      </c>
      <c r="C425" s="168"/>
      <c r="D425" s="168"/>
      <c r="E425" s="168"/>
      <c r="F425" s="168"/>
      <c r="G425" s="171" t="s">
        <v>202</v>
      </c>
      <c r="H425" s="171"/>
      <c r="I425" s="169">
        <f>SUM(I427:I431)</f>
        <v>0</v>
      </c>
      <c r="J425" s="169"/>
    </row>
    <row r="426" spans="1:10" ht="13.5" customHeight="1">
      <c r="A426" s="46"/>
      <c r="B426" s="168" t="s">
        <v>67</v>
      </c>
      <c r="C426" s="168"/>
      <c r="D426" s="168"/>
      <c r="E426" s="168"/>
      <c r="F426" s="168"/>
      <c r="G426" s="171" t="s">
        <v>202</v>
      </c>
      <c r="H426" s="171"/>
      <c r="I426" s="171" t="s">
        <v>202</v>
      </c>
      <c r="J426" s="171"/>
    </row>
    <row r="427" spans="1:10" ht="25.5" customHeight="1">
      <c r="A427" s="46" t="s">
        <v>225</v>
      </c>
      <c r="B427" s="168" t="s">
        <v>226</v>
      </c>
      <c r="C427" s="168"/>
      <c r="D427" s="168"/>
      <c r="E427" s="168"/>
      <c r="F427" s="168"/>
      <c r="G427" s="169"/>
      <c r="H427" s="169"/>
      <c r="I427" s="169">
        <f>G427*0.029</f>
        <v>0</v>
      </c>
      <c r="J427" s="169"/>
    </row>
    <row r="428" spans="1:10" ht="25.5" customHeight="1">
      <c r="A428" s="46" t="s">
        <v>227</v>
      </c>
      <c r="B428" s="168" t="s">
        <v>228</v>
      </c>
      <c r="C428" s="168"/>
      <c r="D428" s="168"/>
      <c r="E428" s="168"/>
      <c r="F428" s="168"/>
      <c r="G428" s="169"/>
      <c r="H428" s="169"/>
      <c r="I428" s="169">
        <f>G428*0</f>
        <v>0</v>
      </c>
      <c r="J428" s="169"/>
    </row>
    <row r="429" spans="1:10" ht="25.5" customHeight="1">
      <c r="A429" s="46" t="s">
        <v>229</v>
      </c>
      <c r="B429" s="168" t="s">
        <v>230</v>
      </c>
      <c r="C429" s="168"/>
      <c r="D429" s="168"/>
      <c r="E429" s="168"/>
      <c r="F429" s="168"/>
      <c r="G429" s="169"/>
      <c r="H429" s="169"/>
      <c r="I429" s="169">
        <f>G429*0.002</f>
        <v>0</v>
      </c>
      <c r="J429" s="169"/>
    </row>
    <row r="430" spans="1:10" ht="25.5" customHeight="1">
      <c r="A430" s="46" t="s">
        <v>231</v>
      </c>
      <c r="B430" s="168" t="s">
        <v>232</v>
      </c>
      <c r="C430" s="168"/>
      <c r="D430" s="168"/>
      <c r="E430" s="168"/>
      <c r="F430" s="168"/>
      <c r="G430" s="169"/>
      <c r="H430" s="169"/>
      <c r="I430" s="169"/>
      <c r="J430" s="169"/>
    </row>
    <row r="431" spans="1:10" ht="25.5" customHeight="1">
      <c r="A431" s="46" t="s">
        <v>233</v>
      </c>
      <c r="B431" s="168" t="s">
        <v>232</v>
      </c>
      <c r="C431" s="168"/>
      <c r="D431" s="168"/>
      <c r="E431" s="168"/>
      <c r="F431" s="168"/>
      <c r="G431" s="169"/>
      <c r="H431" s="169"/>
      <c r="I431" s="169"/>
      <c r="J431" s="169"/>
    </row>
    <row r="432" spans="1:10" ht="25.5" customHeight="1">
      <c r="A432" s="46">
        <v>3</v>
      </c>
      <c r="B432" s="168" t="s">
        <v>234</v>
      </c>
      <c r="C432" s="168"/>
      <c r="D432" s="168"/>
      <c r="E432" s="168"/>
      <c r="F432" s="168"/>
      <c r="G432" s="169"/>
      <c r="H432" s="169"/>
      <c r="I432" s="169">
        <f>G432*0.051</f>
        <v>0</v>
      </c>
      <c r="J432" s="169"/>
    </row>
    <row r="433" spans="1:10" ht="13.5" customHeight="1">
      <c r="A433" s="170" t="s">
        <v>201</v>
      </c>
      <c r="B433" s="170"/>
      <c r="C433" s="170"/>
      <c r="D433" s="170"/>
      <c r="E433" s="170"/>
      <c r="F433" s="170"/>
      <c r="G433" s="171" t="s">
        <v>202</v>
      </c>
      <c r="H433" s="171"/>
      <c r="I433" s="169">
        <f>I420+I425+I432</f>
        <v>0</v>
      </c>
      <c r="J433" s="169"/>
    </row>
    <row r="434" spans="1:10">
      <c r="A434" s="53"/>
      <c r="B434" s="53"/>
      <c r="C434" s="43"/>
      <c r="D434" s="43"/>
      <c r="E434" s="43"/>
      <c r="F434" s="43"/>
      <c r="G434" s="43"/>
      <c r="H434" s="43"/>
      <c r="I434" s="43"/>
      <c r="J434" s="43"/>
    </row>
    <row r="435" spans="1:10" ht="37.5" customHeight="1">
      <c r="A435" s="172" t="s">
        <v>235</v>
      </c>
      <c r="B435" s="172"/>
      <c r="C435" s="172"/>
      <c r="D435" s="172"/>
      <c r="E435" s="172"/>
      <c r="F435" s="172"/>
      <c r="G435" s="172"/>
      <c r="H435" s="172"/>
      <c r="I435" s="172"/>
      <c r="J435" s="172"/>
    </row>
    <row r="437" spans="1:10" ht="13.5" customHeight="1">
      <c r="A437" s="172" t="s">
        <v>243</v>
      </c>
      <c r="B437" s="172"/>
      <c r="C437" s="172"/>
      <c r="D437" s="172"/>
      <c r="E437" s="172"/>
      <c r="F437" s="172"/>
      <c r="G437" s="172"/>
      <c r="H437" s="172"/>
      <c r="I437" s="172"/>
      <c r="J437" s="172"/>
    </row>
    <row r="438" spans="1:10">
      <c r="A438" s="43"/>
      <c r="B438" s="43"/>
      <c r="C438" s="43"/>
      <c r="D438" s="43"/>
      <c r="E438" s="43"/>
      <c r="F438" s="43"/>
      <c r="G438" s="43"/>
      <c r="H438" s="43"/>
      <c r="I438" s="43"/>
      <c r="J438" s="43"/>
    </row>
    <row r="439" spans="1:10" ht="13.5" customHeight="1">
      <c r="A439" s="172" t="s">
        <v>191</v>
      </c>
      <c r="B439" s="172"/>
      <c r="C439" s="172"/>
      <c r="D439" s="172"/>
      <c r="E439" s="172"/>
      <c r="F439" s="172"/>
      <c r="G439" s="172"/>
      <c r="H439" s="172"/>
      <c r="I439" s="172"/>
      <c r="J439" s="172"/>
    </row>
    <row r="440" spans="1:10">
      <c r="A440" s="43"/>
      <c r="B440" s="43"/>
      <c r="C440" s="43"/>
      <c r="D440" s="43"/>
      <c r="E440" s="43"/>
      <c r="F440" s="43"/>
      <c r="G440" s="43"/>
      <c r="H440" s="43"/>
      <c r="I440" s="43"/>
      <c r="J440" s="43"/>
    </row>
    <row r="441" spans="1:10" ht="13.5" customHeight="1">
      <c r="A441" s="171" t="s">
        <v>30</v>
      </c>
      <c r="B441" s="171" t="s">
        <v>192</v>
      </c>
      <c r="C441" s="171" t="s">
        <v>193</v>
      </c>
      <c r="D441" s="171" t="s">
        <v>194</v>
      </c>
      <c r="E441" s="171"/>
      <c r="F441" s="171"/>
      <c r="G441" s="171"/>
      <c r="H441" s="171" t="s">
        <v>195</v>
      </c>
      <c r="I441" s="171" t="s">
        <v>196</v>
      </c>
      <c r="J441" s="171" t="s">
        <v>197</v>
      </c>
    </row>
    <row r="442" spans="1:10" ht="13.5" customHeight="1">
      <c r="A442" s="171"/>
      <c r="B442" s="171"/>
      <c r="C442" s="171"/>
      <c r="D442" s="171" t="s">
        <v>66</v>
      </c>
      <c r="E442" s="171" t="s">
        <v>67</v>
      </c>
      <c r="F442" s="171"/>
      <c r="G442" s="171"/>
      <c r="H442" s="171"/>
      <c r="I442" s="171"/>
      <c r="J442" s="171"/>
    </row>
    <row r="443" spans="1:10" ht="51" customHeight="1">
      <c r="A443" s="171"/>
      <c r="B443" s="171"/>
      <c r="C443" s="171"/>
      <c r="D443" s="171"/>
      <c r="E443" s="45" t="s">
        <v>198</v>
      </c>
      <c r="F443" s="45" t="s">
        <v>199</v>
      </c>
      <c r="G443" s="45" t="s">
        <v>200</v>
      </c>
      <c r="H443" s="171"/>
      <c r="I443" s="171"/>
      <c r="J443" s="171"/>
    </row>
    <row r="444" spans="1:10">
      <c r="A444" s="45">
        <v>1</v>
      </c>
      <c r="B444" s="45">
        <v>2</v>
      </c>
      <c r="C444" s="45">
        <v>3</v>
      </c>
      <c r="D444" s="45">
        <v>4</v>
      </c>
      <c r="E444" s="45">
        <v>5</v>
      </c>
      <c r="F444" s="45">
        <v>6</v>
      </c>
      <c r="G444" s="45">
        <v>7</v>
      </c>
      <c r="H444" s="45">
        <v>8</v>
      </c>
      <c r="I444" s="45">
        <v>9</v>
      </c>
      <c r="J444" s="45">
        <v>10</v>
      </c>
    </row>
    <row r="445" spans="1:10">
      <c r="A445" s="46"/>
      <c r="B445" s="47"/>
      <c r="C445" s="48"/>
      <c r="D445" s="49">
        <f>SUM(E445:G445)</f>
        <v>0</v>
      </c>
      <c r="E445" s="49"/>
      <c r="F445" s="49"/>
      <c r="G445" s="49"/>
      <c r="H445" s="49"/>
      <c r="I445" s="49"/>
      <c r="J445" s="49">
        <f>C445*D445*(1+H445/100)*I445*12</f>
        <v>0</v>
      </c>
    </row>
    <row r="446" spans="1:10">
      <c r="A446" s="46"/>
      <c r="B446" s="47"/>
      <c r="C446" s="48"/>
      <c r="D446" s="49">
        <f>SUM(E446:G446)</f>
        <v>0</v>
      </c>
      <c r="E446" s="49"/>
      <c r="F446" s="49"/>
      <c r="G446" s="49"/>
      <c r="H446" s="49"/>
      <c r="I446" s="49"/>
      <c r="J446" s="49">
        <f>C446*D446*(1+H446/100)*I446*12</f>
        <v>0</v>
      </c>
    </row>
    <row r="447" spans="1:10">
      <c r="A447" s="46"/>
      <c r="B447" s="47"/>
      <c r="C447" s="48"/>
      <c r="D447" s="49">
        <f>SUM(E447:G447)</f>
        <v>0</v>
      </c>
      <c r="E447" s="49"/>
      <c r="F447" s="49"/>
      <c r="G447" s="49"/>
      <c r="H447" s="49"/>
      <c r="I447" s="49"/>
      <c r="J447" s="49">
        <f>C447*D447*(1+H447/100)*I447*12</f>
        <v>0</v>
      </c>
    </row>
    <row r="448" spans="1:10" ht="13.5" customHeight="1">
      <c r="A448" s="170" t="s">
        <v>201</v>
      </c>
      <c r="B448" s="170"/>
      <c r="C448" s="45" t="s">
        <v>202</v>
      </c>
      <c r="D448" s="50">
        <f>SUM(D445:D447)</f>
        <v>0</v>
      </c>
      <c r="E448" s="45" t="s">
        <v>202</v>
      </c>
      <c r="F448" s="45" t="s">
        <v>202</v>
      </c>
      <c r="G448" s="45" t="s">
        <v>202</v>
      </c>
      <c r="H448" s="45" t="s">
        <v>202</v>
      </c>
      <c r="I448" s="45" t="s">
        <v>202</v>
      </c>
      <c r="J448" s="49">
        <f>SUM(J445:J447)</f>
        <v>0</v>
      </c>
    </row>
    <row r="449" spans="1:10">
      <c r="A449" s="43"/>
      <c r="B449" s="43"/>
      <c r="C449" s="43"/>
      <c r="D449" s="43"/>
      <c r="E449" s="43"/>
      <c r="F449" s="43"/>
      <c r="G449" s="43"/>
      <c r="H449" s="43"/>
      <c r="I449" s="43"/>
      <c r="J449" s="43"/>
    </row>
    <row r="450" spans="1:10" ht="13.5" customHeight="1">
      <c r="A450" s="172" t="s">
        <v>203</v>
      </c>
      <c r="B450" s="172"/>
      <c r="C450" s="172"/>
      <c r="D450" s="172"/>
      <c r="E450" s="172"/>
      <c r="F450" s="172"/>
      <c r="G450" s="172"/>
      <c r="H450" s="172"/>
      <c r="I450" s="172"/>
      <c r="J450" s="172"/>
    </row>
    <row r="451" spans="1:10">
      <c r="A451" s="43"/>
      <c r="B451" s="43"/>
      <c r="C451" s="43"/>
      <c r="D451" s="43"/>
      <c r="E451" s="43"/>
      <c r="F451" s="43"/>
      <c r="G451" s="43"/>
      <c r="H451" s="43"/>
      <c r="I451" s="43"/>
      <c r="J451" s="43"/>
    </row>
    <row r="452" spans="1:10" ht="25.5" customHeight="1">
      <c r="A452" s="45" t="s">
        <v>30</v>
      </c>
      <c r="B452" s="171" t="s">
        <v>204</v>
      </c>
      <c r="C452" s="171"/>
      <c r="D452" s="171"/>
      <c r="E452" s="171" t="s">
        <v>205</v>
      </c>
      <c r="F452" s="171"/>
      <c r="G452" s="45" t="s">
        <v>206</v>
      </c>
      <c r="H452" s="45" t="s">
        <v>207</v>
      </c>
      <c r="I452" s="171" t="s">
        <v>208</v>
      </c>
      <c r="J452" s="171"/>
    </row>
    <row r="453" spans="1:10">
      <c r="A453" s="45">
        <v>1</v>
      </c>
      <c r="B453" s="171">
        <v>2</v>
      </c>
      <c r="C453" s="171"/>
      <c r="D453" s="171"/>
      <c r="E453" s="171">
        <v>3</v>
      </c>
      <c r="F453" s="171"/>
      <c r="G453" s="45">
        <v>4</v>
      </c>
      <c r="H453" s="45">
        <v>5</v>
      </c>
      <c r="I453" s="171">
        <v>6</v>
      </c>
      <c r="J453" s="171"/>
    </row>
    <row r="454" spans="1:10">
      <c r="A454" s="46"/>
      <c r="B454" s="168"/>
      <c r="C454" s="168"/>
      <c r="D454" s="168"/>
      <c r="E454" s="169"/>
      <c r="F454" s="169"/>
      <c r="G454" s="51"/>
      <c r="H454" s="51"/>
      <c r="I454" s="169"/>
      <c r="J454" s="169"/>
    </row>
    <row r="455" spans="1:10">
      <c r="A455" s="46"/>
      <c r="B455" s="168"/>
      <c r="C455" s="168"/>
      <c r="D455" s="168"/>
      <c r="E455" s="169"/>
      <c r="F455" s="169"/>
      <c r="G455" s="51"/>
      <c r="H455" s="51"/>
      <c r="I455" s="169"/>
      <c r="J455" s="169"/>
    </row>
    <row r="456" spans="1:10">
      <c r="A456" s="46"/>
      <c r="B456" s="168"/>
      <c r="C456" s="168"/>
      <c r="D456" s="168"/>
      <c r="E456" s="169"/>
      <c r="F456" s="169"/>
      <c r="G456" s="51"/>
      <c r="H456" s="51"/>
      <c r="I456" s="169"/>
      <c r="J456" s="169"/>
    </row>
    <row r="457" spans="1:10" ht="13.5" customHeight="1">
      <c r="A457" s="170" t="s">
        <v>201</v>
      </c>
      <c r="B457" s="170"/>
      <c r="C457" s="170"/>
      <c r="D457" s="170"/>
      <c r="E457" s="171" t="s">
        <v>202</v>
      </c>
      <c r="F457" s="171"/>
      <c r="G457" s="45" t="s">
        <v>202</v>
      </c>
      <c r="H457" s="45" t="s">
        <v>202</v>
      </c>
      <c r="I457" s="169">
        <f>SUM(I454:I456)</f>
        <v>0</v>
      </c>
      <c r="J457" s="169"/>
    </row>
    <row r="458" spans="1:10">
      <c r="A458" s="43"/>
      <c r="B458" s="43"/>
      <c r="C458" s="43"/>
      <c r="D458" s="43"/>
      <c r="E458" s="43"/>
      <c r="F458" s="43"/>
      <c r="G458" s="43"/>
      <c r="H458" s="43"/>
      <c r="I458" s="43"/>
      <c r="J458" s="43"/>
    </row>
    <row r="459" spans="1:10" ht="13.5" customHeight="1">
      <c r="A459" s="172" t="s">
        <v>209</v>
      </c>
      <c r="B459" s="172"/>
      <c r="C459" s="172"/>
      <c r="D459" s="172"/>
      <c r="E459" s="172"/>
      <c r="F459" s="172"/>
      <c r="G459" s="172"/>
      <c r="H459" s="172"/>
      <c r="I459" s="172"/>
      <c r="J459" s="172"/>
    </row>
    <row r="460" spans="1:10">
      <c r="A460" s="43"/>
      <c r="B460" s="43"/>
      <c r="C460" s="43"/>
      <c r="D460" s="43"/>
      <c r="E460" s="43"/>
      <c r="F460" s="43"/>
      <c r="G460" s="43"/>
      <c r="H460" s="43"/>
      <c r="I460" s="43"/>
      <c r="J460" s="43"/>
    </row>
    <row r="461" spans="1:10" ht="49.5" customHeight="1">
      <c r="A461" s="45" t="s">
        <v>30</v>
      </c>
      <c r="B461" s="171" t="s">
        <v>204</v>
      </c>
      <c r="C461" s="171"/>
      <c r="D461" s="171"/>
      <c r="E461" s="45" t="s">
        <v>210</v>
      </c>
      <c r="F461" s="45" t="s">
        <v>211</v>
      </c>
      <c r="G461" s="171" t="s">
        <v>212</v>
      </c>
      <c r="H461" s="171"/>
      <c r="I461" s="171" t="s">
        <v>208</v>
      </c>
      <c r="J461" s="171"/>
    </row>
    <row r="462" spans="1:10">
      <c r="A462" s="45">
        <v>1</v>
      </c>
      <c r="B462" s="171">
        <v>2</v>
      </c>
      <c r="C462" s="171"/>
      <c r="D462" s="171"/>
      <c r="E462" s="45">
        <v>3</v>
      </c>
      <c r="F462" s="45">
        <v>4</v>
      </c>
      <c r="G462" s="171">
        <v>5</v>
      </c>
      <c r="H462" s="171"/>
      <c r="I462" s="171">
        <v>6</v>
      </c>
      <c r="J462" s="171"/>
    </row>
    <row r="463" spans="1:10">
      <c r="A463" s="46"/>
      <c r="B463" s="168"/>
      <c r="C463" s="168"/>
      <c r="D463" s="168"/>
      <c r="E463" s="51"/>
      <c r="F463" s="51"/>
      <c r="G463" s="169"/>
      <c r="H463" s="169"/>
      <c r="I463" s="169"/>
      <c r="J463" s="169"/>
    </row>
    <row r="464" spans="1:10">
      <c r="A464" s="46"/>
      <c r="B464" s="168"/>
      <c r="C464" s="168"/>
      <c r="D464" s="168"/>
      <c r="E464" s="51"/>
      <c r="F464" s="51"/>
      <c r="G464" s="169"/>
      <c r="H464" s="169"/>
      <c r="I464" s="169"/>
      <c r="J464" s="169"/>
    </row>
    <row r="465" spans="1:10">
      <c r="A465" s="46"/>
      <c r="B465" s="168"/>
      <c r="C465" s="168"/>
      <c r="D465" s="168"/>
      <c r="E465" s="51"/>
      <c r="F465" s="51"/>
      <c r="G465" s="169"/>
      <c r="H465" s="169"/>
      <c r="I465" s="169"/>
      <c r="J465" s="169"/>
    </row>
    <row r="466" spans="1:10" ht="13.5" customHeight="1">
      <c r="A466" s="170" t="s">
        <v>201</v>
      </c>
      <c r="B466" s="170"/>
      <c r="C466" s="170"/>
      <c r="D466" s="170"/>
      <c r="E466" s="45" t="s">
        <v>202</v>
      </c>
      <c r="F466" s="45" t="s">
        <v>202</v>
      </c>
      <c r="G466" s="171" t="s">
        <v>202</v>
      </c>
      <c r="H466" s="171"/>
      <c r="I466" s="173">
        <f>SUM(I463:I465)</f>
        <v>0</v>
      </c>
      <c r="J466" s="173"/>
    </row>
    <row r="467" spans="1:10">
      <c r="A467" s="43"/>
      <c r="B467" s="43"/>
      <c r="C467" s="43"/>
      <c r="D467" s="43"/>
      <c r="E467" s="43"/>
      <c r="F467" s="43"/>
      <c r="G467" s="43"/>
      <c r="H467" s="43"/>
      <c r="I467" s="43"/>
      <c r="J467" s="43"/>
    </row>
    <row r="468" spans="1:10" ht="25.5" customHeight="1">
      <c r="A468" s="172" t="s">
        <v>213</v>
      </c>
      <c r="B468" s="172"/>
      <c r="C468" s="172"/>
      <c r="D468" s="172"/>
      <c r="E468" s="172"/>
      <c r="F468" s="172"/>
      <c r="G468" s="172"/>
      <c r="H468" s="172"/>
      <c r="I468" s="172"/>
      <c r="J468" s="172"/>
    </row>
    <row r="469" spans="1:10">
      <c r="A469" s="43"/>
      <c r="B469" s="43"/>
      <c r="C469" s="43"/>
      <c r="D469" s="43"/>
      <c r="E469" s="43"/>
      <c r="F469" s="43"/>
      <c r="G469" s="43"/>
      <c r="H469" s="43"/>
      <c r="I469" s="43"/>
      <c r="J469" s="43"/>
    </row>
    <row r="470" spans="1:10" ht="25.5" customHeight="1">
      <c r="A470" s="45" t="s">
        <v>30</v>
      </c>
      <c r="B470" s="171" t="s">
        <v>214</v>
      </c>
      <c r="C470" s="171"/>
      <c r="D470" s="171"/>
      <c r="E470" s="171"/>
      <c r="F470" s="171"/>
      <c r="G470" s="171" t="s">
        <v>215</v>
      </c>
      <c r="H470" s="171"/>
      <c r="I470" s="171" t="s">
        <v>216</v>
      </c>
      <c r="J470" s="171"/>
    </row>
    <row r="471" spans="1:10">
      <c r="A471" s="45">
        <v>1</v>
      </c>
      <c r="B471" s="171">
        <v>2</v>
      </c>
      <c r="C471" s="171"/>
      <c r="D471" s="171"/>
      <c r="E471" s="171"/>
      <c r="F471" s="171"/>
      <c r="G471" s="171">
        <v>3</v>
      </c>
      <c r="H471" s="171"/>
      <c r="I471" s="171">
        <v>4</v>
      </c>
      <c r="J471" s="171"/>
    </row>
    <row r="472" spans="1:10" ht="13.5" customHeight="1">
      <c r="A472" s="46">
        <v>1</v>
      </c>
      <c r="B472" s="168" t="s">
        <v>217</v>
      </c>
      <c r="C472" s="168"/>
      <c r="D472" s="168"/>
      <c r="E472" s="168"/>
      <c r="F472" s="168"/>
      <c r="G472" s="171" t="s">
        <v>202</v>
      </c>
      <c r="H472" s="171"/>
      <c r="I472" s="169">
        <f>SUM(I474:I476)</f>
        <v>0</v>
      </c>
      <c r="J472" s="169"/>
    </row>
    <row r="473" spans="1:10" ht="13.5" customHeight="1">
      <c r="A473" s="52"/>
      <c r="B473" s="168" t="s">
        <v>67</v>
      </c>
      <c r="C473" s="168"/>
      <c r="D473" s="168"/>
      <c r="E473" s="168"/>
      <c r="F473" s="168"/>
      <c r="G473" s="171" t="s">
        <v>202</v>
      </c>
      <c r="H473" s="171"/>
      <c r="I473" s="171" t="s">
        <v>202</v>
      </c>
      <c r="J473" s="171"/>
    </row>
    <row r="474" spans="1:10" ht="13.5" customHeight="1">
      <c r="A474" s="46" t="s">
        <v>218</v>
      </c>
      <c r="B474" s="168" t="s">
        <v>219</v>
      </c>
      <c r="C474" s="168"/>
      <c r="D474" s="168"/>
      <c r="E474" s="168"/>
      <c r="F474" s="168"/>
      <c r="G474" s="169"/>
      <c r="H474" s="169"/>
      <c r="I474" s="169">
        <f>G474*0.22</f>
        <v>0</v>
      </c>
      <c r="J474" s="169"/>
    </row>
    <row r="475" spans="1:10" ht="13.5" customHeight="1">
      <c r="A475" s="46" t="s">
        <v>220</v>
      </c>
      <c r="B475" s="168" t="s">
        <v>221</v>
      </c>
      <c r="C475" s="168"/>
      <c r="D475" s="168"/>
      <c r="E475" s="168"/>
      <c r="F475" s="168"/>
      <c r="G475" s="169"/>
      <c r="H475" s="169"/>
      <c r="I475" s="169">
        <f>G475*0.1</f>
        <v>0</v>
      </c>
      <c r="J475" s="169"/>
    </row>
    <row r="476" spans="1:10" ht="25.5" customHeight="1">
      <c r="A476" s="46" t="s">
        <v>222</v>
      </c>
      <c r="B476" s="168" t="s">
        <v>223</v>
      </c>
      <c r="C476" s="168"/>
      <c r="D476" s="168"/>
      <c r="E476" s="168"/>
      <c r="F476" s="168"/>
      <c r="G476" s="169"/>
      <c r="H476" s="169"/>
      <c r="I476" s="169"/>
      <c r="J476" s="169"/>
    </row>
    <row r="477" spans="1:10" ht="13.5" customHeight="1">
      <c r="A477" s="46">
        <v>2</v>
      </c>
      <c r="B477" s="168" t="s">
        <v>224</v>
      </c>
      <c r="C477" s="168"/>
      <c r="D477" s="168"/>
      <c r="E477" s="168"/>
      <c r="F477" s="168"/>
      <c r="G477" s="171" t="s">
        <v>202</v>
      </c>
      <c r="H477" s="171"/>
      <c r="I477" s="169">
        <f>SUM(I479:I483)</f>
        <v>0</v>
      </c>
      <c r="J477" s="169"/>
    </row>
    <row r="478" spans="1:10" ht="13.5" customHeight="1">
      <c r="A478" s="46"/>
      <c r="B478" s="168" t="s">
        <v>67</v>
      </c>
      <c r="C478" s="168"/>
      <c r="D478" s="168"/>
      <c r="E478" s="168"/>
      <c r="F478" s="168"/>
      <c r="G478" s="171" t="s">
        <v>202</v>
      </c>
      <c r="H478" s="171"/>
      <c r="I478" s="171" t="s">
        <v>202</v>
      </c>
      <c r="J478" s="171"/>
    </row>
    <row r="479" spans="1:10" ht="25.5" customHeight="1">
      <c r="A479" s="46" t="s">
        <v>225</v>
      </c>
      <c r="B479" s="168" t="s">
        <v>226</v>
      </c>
      <c r="C479" s="168"/>
      <c r="D479" s="168"/>
      <c r="E479" s="168"/>
      <c r="F479" s="168"/>
      <c r="G479" s="169"/>
      <c r="H479" s="169"/>
      <c r="I479" s="169">
        <f>G479*0.029</f>
        <v>0</v>
      </c>
      <c r="J479" s="169"/>
    </row>
    <row r="480" spans="1:10" ht="25.5" customHeight="1">
      <c r="A480" s="46" t="s">
        <v>227</v>
      </c>
      <c r="B480" s="168" t="s">
        <v>228</v>
      </c>
      <c r="C480" s="168"/>
      <c r="D480" s="168"/>
      <c r="E480" s="168"/>
      <c r="F480" s="168"/>
      <c r="G480" s="169"/>
      <c r="H480" s="169"/>
      <c r="I480" s="169">
        <f>G480*0</f>
        <v>0</v>
      </c>
      <c r="J480" s="169"/>
    </row>
    <row r="481" spans="1:10" ht="25.5" customHeight="1">
      <c r="A481" s="46" t="s">
        <v>229</v>
      </c>
      <c r="B481" s="168" t="s">
        <v>230</v>
      </c>
      <c r="C481" s="168"/>
      <c r="D481" s="168"/>
      <c r="E481" s="168"/>
      <c r="F481" s="168"/>
      <c r="G481" s="169"/>
      <c r="H481" s="169"/>
      <c r="I481" s="169">
        <f>G481*0.002</f>
        <v>0</v>
      </c>
      <c r="J481" s="169"/>
    </row>
    <row r="482" spans="1:10" ht="25.5" customHeight="1">
      <c r="A482" s="46" t="s">
        <v>231</v>
      </c>
      <c r="B482" s="168" t="s">
        <v>232</v>
      </c>
      <c r="C482" s="168"/>
      <c r="D482" s="168"/>
      <c r="E482" s="168"/>
      <c r="F482" s="168"/>
      <c r="G482" s="169"/>
      <c r="H482" s="169"/>
      <c r="I482" s="169"/>
      <c r="J482" s="169"/>
    </row>
    <row r="483" spans="1:10" ht="25.5" customHeight="1">
      <c r="A483" s="46" t="s">
        <v>233</v>
      </c>
      <c r="B483" s="168" t="s">
        <v>232</v>
      </c>
      <c r="C483" s="168"/>
      <c r="D483" s="168"/>
      <c r="E483" s="168"/>
      <c r="F483" s="168"/>
      <c r="G483" s="169"/>
      <c r="H483" s="169"/>
      <c r="I483" s="169"/>
      <c r="J483" s="169"/>
    </row>
    <row r="484" spans="1:10" ht="25.5" customHeight="1">
      <c r="A484" s="46">
        <v>3</v>
      </c>
      <c r="B484" s="168" t="s">
        <v>234</v>
      </c>
      <c r="C484" s="168"/>
      <c r="D484" s="168"/>
      <c r="E484" s="168"/>
      <c r="F484" s="168"/>
      <c r="G484" s="169"/>
      <c r="H484" s="169"/>
      <c r="I484" s="169">
        <f>G484*0.051</f>
        <v>0</v>
      </c>
      <c r="J484" s="169"/>
    </row>
    <row r="485" spans="1:10" ht="13.5" customHeight="1">
      <c r="A485" s="170" t="s">
        <v>201</v>
      </c>
      <c r="B485" s="170"/>
      <c r="C485" s="170"/>
      <c r="D485" s="170"/>
      <c r="E485" s="170"/>
      <c r="F485" s="170"/>
      <c r="G485" s="171" t="s">
        <v>202</v>
      </c>
      <c r="H485" s="171"/>
      <c r="I485" s="169">
        <f>I472+I477+I484</f>
        <v>0</v>
      </c>
      <c r="J485" s="169"/>
    </row>
    <row r="486" spans="1:10">
      <c r="A486" s="53"/>
      <c r="B486" s="53"/>
      <c r="C486" s="43"/>
      <c r="D486" s="43"/>
      <c r="E486" s="43"/>
      <c r="F486" s="43"/>
      <c r="G486" s="43"/>
      <c r="H486" s="43"/>
      <c r="I486" s="43"/>
      <c r="J486" s="43"/>
    </row>
    <row r="487" spans="1:10" ht="37.5" customHeight="1">
      <c r="A487" s="172" t="s">
        <v>235</v>
      </c>
      <c r="B487" s="172"/>
      <c r="C487" s="172"/>
      <c r="D487" s="172"/>
      <c r="E487" s="172"/>
      <c r="F487" s="172"/>
      <c r="G487" s="172"/>
      <c r="H487" s="172"/>
      <c r="I487" s="172"/>
      <c r="J487" s="172"/>
    </row>
    <row r="488" spans="1:10">
      <c r="A488" s="43"/>
      <c r="B488" s="43"/>
      <c r="C488" s="43"/>
      <c r="D488" s="43"/>
      <c r="E488" s="43"/>
      <c r="F488" s="43"/>
      <c r="G488" s="43"/>
      <c r="H488" s="43"/>
      <c r="I488" s="43"/>
      <c r="J488" s="43"/>
    </row>
    <row r="489" spans="1:10" ht="25.5" customHeight="1">
      <c r="A489" s="172" t="s">
        <v>244</v>
      </c>
      <c r="B489" s="172"/>
      <c r="C489" s="172"/>
      <c r="D489" s="172"/>
      <c r="E489" s="172"/>
      <c r="F489" s="172"/>
      <c r="G489" s="172"/>
      <c r="H489" s="172"/>
      <c r="I489" s="172"/>
      <c r="J489" s="172"/>
    </row>
    <row r="490" spans="1:10">
      <c r="A490" s="43"/>
      <c r="B490" s="43"/>
      <c r="C490" s="43"/>
      <c r="D490" s="43"/>
      <c r="E490" s="43"/>
      <c r="F490" s="43"/>
      <c r="G490" s="43"/>
      <c r="H490" s="43"/>
      <c r="I490" s="43"/>
      <c r="J490" s="43"/>
    </row>
    <row r="491" spans="1:10" ht="13.5" customHeight="1">
      <c r="A491" s="172" t="s">
        <v>191</v>
      </c>
      <c r="B491" s="172"/>
      <c r="C491" s="172"/>
      <c r="D491" s="172"/>
      <c r="E491" s="172"/>
      <c r="F491" s="172"/>
      <c r="G491" s="172"/>
      <c r="H491" s="172"/>
      <c r="I491" s="172"/>
      <c r="J491" s="172"/>
    </row>
    <row r="492" spans="1:10">
      <c r="A492" s="43"/>
      <c r="B492" s="43"/>
      <c r="C492" s="43"/>
      <c r="D492" s="43"/>
      <c r="E492" s="43"/>
      <c r="F492" s="43"/>
      <c r="G492" s="43"/>
      <c r="H492" s="43"/>
      <c r="I492" s="43"/>
      <c r="J492" s="43"/>
    </row>
    <row r="493" spans="1:10" ht="13.5" customHeight="1">
      <c r="A493" s="171" t="s">
        <v>30</v>
      </c>
      <c r="B493" s="171" t="s">
        <v>192</v>
      </c>
      <c r="C493" s="171" t="s">
        <v>193</v>
      </c>
      <c r="D493" s="171" t="s">
        <v>194</v>
      </c>
      <c r="E493" s="171"/>
      <c r="F493" s="171"/>
      <c r="G493" s="171"/>
      <c r="H493" s="171" t="s">
        <v>195</v>
      </c>
      <c r="I493" s="171" t="s">
        <v>196</v>
      </c>
      <c r="J493" s="171" t="s">
        <v>197</v>
      </c>
    </row>
    <row r="494" spans="1:10" ht="13.5" customHeight="1">
      <c r="A494" s="171"/>
      <c r="B494" s="171"/>
      <c r="C494" s="171"/>
      <c r="D494" s="171" t="s">
        <v>66</v>
      </c>
      <c r="E494" s="171" t="s">
        <v>67</v>
      </c>
      <c r="F494" s="171"/>
      <c r="G494" s="171"/>
      <c r="H494" s="171"/>
      <c r="I494" s="171"/>
      <c r="J494" s="171"/>
    </row>
    <row r="495" spans="1:10" ht="50.25" customHeight="1">
      <c r="A495" s="171"/>
      <c r="B495" s="171"/>
      <c r="C495" s="171"/>
      <c r="D495" s="171"/>
      <c r="E495" s="45" t="s">
        <v>198</v>
      </c>
      <c r="F495" s="45" t="s">
        <v>199</v>
      </c>
      <c r="G495" s="45" t="s">
        <v>200</v>
      </c>
      <c r="H495" s="171"/>
      <c r="I495" s="171"/>
      <c r="J495" s="171"/>
    </row>
    <row r="496" spans="1:10">
      <c r="A496" s="45">
        <v>1</v>
      </c>
      <c r="B496" s="45">
        <v>2</v>
      </c>
      <c r="C496" s="45">
        <v>3</v>
      </c>
      <c r="D496" s="45">
        <v>4</v>
      </c>
      <c r="E496" s="45">
        <v>5</v>
      </c>
      <c r="F496" s="45">
        <v>6</v>
      </c>
      <c r="G496" s="45">
        <v>7</v>
      </c>
      <c r="H496" s="45">
        <v>8</v>
      </c>
      <c r="I496" s="45">
        <v>9</v>
      </c>
      <c r="J496" s="45">
        <v>10</v>
      </c>
    </row>
    <row r="497" spans="1:10">
      <c r="A497" s="46"/>
      <c r="B497" s="47"/>
      <c r="C497" s="48"/>
      <c r="D497" s="49">
        <f>SUM(E497:G497)</f>
        <v>0</v>
      </c>
      <c r="E497" s="49"/>
      <c r="F497" s="49"/>
      <c r="G497" s="49"/>
      <c r="H497" s="49"/>
      <c r="I497" s="49"/>
      <c r="J497" s="49">
        <f>C497*D497*(1+H497/100)*I497*12</f>
        <v>0</v>
      </c>
    </row>
    <row r="498" spans="1:10">
      <c r="A498" s="46"/>
      <c r="B498" s="47"/>
      <c r="C498" s="48"/>
      <c r="D498" s="49">
        <f>SUM(E498:G498)</f>
        <v>0</v>
      </c>
      <c r="E498" s="49"/>
      <c r="F498" s="49"/>
      <c r="G498" s="49"/>
      <c r="H498" s="49"/>
      <c r="I498" s="49"/>
      <c r="J498" s="49">
        <f>C498*D498*(1+H498/100)*I498*12</f>
        <v>0</v>
      </c>
    </row>
    <row r="499" spans="1:10">
      <c r="A499" s="46"/>
      <c r="B499" s="47"/>
      <c r="C499" s="48"/>
      <c r="D499" s="49">
        <f>SUM(E499:G499)</f>
        <v>0</v>
      </c>
      <c r="E499" s="49"/>
      <c r="F499" s="49"/>
      <c r="G499" s="49"/>
      <c r="H499" s="49"/>
      <c r="I499" s="49"/>
      <c r="J499" s="49">
        <f>C499*D499*(1+H499/100)*I499*12</f>
        <v>0</v>
      </c>
    </row>
    <row r="500" spans="1:10" ht="13.5" customHeight="1">
      <c r="A500" s="170" t="s">
        <v>201</v>
      </c>
      <c r="B500" s="170"/>
      <c r="C500" s="45" t="s">
        <v>202</v>
      </c>
      <c r="D500" s="50">
        <f>SUM(D497:D499)</f>
        <v>0</v>
      </c>
      <c r="E500" s="45" t="s">
        <v>202</v>
      </c>
      <c r="F500" s="45" t="s">
        <v>202</v>
      </c>
      <c r="G500" s="45" t="s">
        <v>202</v>
      </c>
      <c r="H500" s="45" t="s">
        <v>202</v>
      </c>
      <c r="I500" s="45" t="s">
        <v>202</v>
      </c>
      <c r="J500" s="49">
        <f>SUM(J497:J499)</f>
        <v>0</v>
      </c>
    </row>
    <row r="501" spans="1:10">
      <c r="A501" s="43"/>
      <c r="B501" s="43"/>
      <c r="C501" s="43"/>
      <c r="D501" s="43"/>
      <c r="E501" s="43"/>
      <c r="F501" s="43"/>
      <c r="G501" s="43"/>
      <c r="H501" s="43"/>
      <c r="I501" s="43"/>
      <c r="J501" s="43"/>
    </row>
    <row r="502" spans="1:10" ht="13.5" customHeight="1">
      <c r="A502" s="172" t="s">
        <v>203</v>
      </c>
      <c r="B502" s="172"/>
      <c r="C502" s="172"/>
      <c r="D502" s="172"/>
      <c r="E502" s="172"/>
      <c r="F502" s="172"/>
      <c r="G502" s="172"/>
      <c r="H502" s="172"/>
      <c r="I502" s="172"/>
      <c r="J502" s="172"/>
    </row>
    <row r="503" spans="1:10">
      <c r="A503" s="43"/>
      <c r="B503" s="43"/>
      <c r="C503" s="43"/>
      <c r="D503" s="43"/>
      <c r="E503" s="43"/>
      <c r="F503" s="43"/>
      <c r="G503" s="43"/>
      <c r="H503" s="43"/>
      <c r="I503" s="43"/>
      <c r="J503" s="43"/>
    </row>
    <row r="504" spans="1:10" ht="25.5" customHeight="1">
      <c r="A504" s="45" t="s">
        <v>30</v>
      </c>
      <c r="B504" s="171" t="s">
        <v>204</v>
      </c>
      <c r="C504" s="171"/>
      <c r="D504" s="171"/>
      <c r="E504" s="171" t="s">
        <v>205</v>
      </c>
      <c r="F504" s="171"/>
      <c r="G504" s="45" t="s">
        <v>206</v>
      </c>
      <c r="H504" s="45" t="s">
        <v>207</v>
      </c>
      <c r="I504" s="171" t="s">
        <v>208</v>
      </c>
      <c r="J504" s="171"/>
    </row>
    <row r="505" spans="1:10">
      <c r="A505" s="45">
        <v>1</v>
      </c>
      <c r="B505" s="171">
        <v>2</v>
      </c>
      <c r="C505" s="171"/>
      <c r="D505" s="171"/>
      <c r="E505" s="171">
        <v>3</v>
      </c>
      <c r="F505" s="171"/>
      <c r="G505" s="45">
        <v>4</v>
      </c>
      <c r="H505" s="45">
        <v>5</v>
      </c>
      <c r="I505" s="171">
        <v>6</v>
      </c>
      <c r="J505" s="171"/>
    </row>
    <row r="506" spans="1:10">
      <c r="A506" s="46"/>
      <c r="B506" s="168"/>
      <c r="C506" s="168"/>
      <c r="D506" s="168"/>
      <c r="E506" s="169"/>
      <c r="F506" s="169"/>
      <c r="G506" s="51"/>
      <c r="H506" s="51"/>
      <c r="I506" s="169"/>
      <c r="J506" s="169"/>
    </row>
    <row r="507" spans="1:10">
      <c r="A507" s="46"/>
      <c r="B507" s="168"/>
      <c r="C507" s="168"/>
      <c r="D507" s="168"/>
      <c r="E507" s="169"/>
      <c r="F507" s="169"/>
      <c r="G507" s="51"/>
      <c r="H507" s="51"/>
      <c r="I507" s="169"/>
      <c r="J507" s="169"/>
    </row>
    <row r="508" spans="1:10">
      <c r="A508" s="46"/>
      <c r="B508" s="168"/>
      <c r="C508" s="168"/>
      <c r="D508" s="168"/>
      <c r="E508" s="169"/>
      <c r="F508" s="169"/>
      <c r="G508" s="51"/>
      <c r="H508" s="51"/>
      <c r="I508" s="169"/>
      <c r="J508" s="169"/>
    </row>
    <row r="509" spans="1:10" ht="13.5" customHeight="1">
      <c r="A509" s="170" t="s">
        <v>201</v>
      </c>
      <c r="B509" s="170"/>
      <c r="C509" s="170"/>
      <c r="D509" s="170"/>
      <c r="E509" s="171" t="s">
        <v>202</v>
      </c>
      <c r="F509" s="171"/>
      <c r="G509" s="45" t="s">
        <v>202</v>
      </c>
      <c r="H509" s="45" t="s">
        <v>202</v>
      </c>
      <c r="I509" s="169">
        <f>SUM(I506:I508)</f>
        <v>0</v>
      </c>
      <c r="J509" s="169"/>
    </row>
    <row r="510" spans="1:10">
      <c r="A510" s="43"/>
      <c r="B510" s="43"/>
      <c r="C510" s="43"/>
      <c r="D510" s="43"/>
      <c r="E510" s="43"/>
      <c r="F510" s="43"/>
      <c r="G510" s="43"/>
      <c r="H510" s="43"/>
      <c r="I510" s="43"/>
      <c r="J510" s="43"/>
    </row>
    <row r="511" spans="1:10" ht="13.5" customHeight="1">
      <c r="A511" s="172" t="s">
        <v>209</v>
      </c>
      <c r="B511" s="172"/>
      <c r="C511" s="172"/>
      <c r="D511" s="172"/>
      <c r="E511" s="172"/>
      <c r="F511" s="172"/>
      <c r="G511" s="172"/>
      <c r="H511" s="172"/>
      <c r="I511" s="172"/>
      <c r="J511" s="172"/>
    </row>
    <row r="512" spans="1:10">
      <c r="A512" s="43"/>
      <c r="B512" s="43"/>
      <c r="C512" s="43"/>
      <c r="D512" s="43"/>
      <c r="E512" s="43"/>
      <c r="F512" s="43"/>
      <c r="G512" s="43"/>
      <c r="H512" s="43"/>
      <c r="I512" s="43"/>
      <c r="J512" s="43"/>
    </row>
    <row r="513" spans="1:10" ht="49.5" customHeight="1">
      <c r="A513" s="45" t="s">
        <v>30</v>
      </c>
      <c r="B513" s="171" t="s">
        <v>204</v>
      </c>
      <c r="C513" s="171"/>
      <c r="D513" s="171"/>
      <c r="E513" s="45" t="s">
        <v>210</v>
      </c>
      <c r="F513" s="45" t="s">
        <v>211</v>
      </c>
      <c r="G513" s="171" t="s">
        <v>212</v>
      </c>
      <c r="H513" s="171"/>
      <c r="I513" s="171" t="s">
        <v>208</v>
      </c>
      <c r="J513" s="171"/>
    </row>
    <row r="514" spans="1:10">
      <c r="A514" s="45">
        <v>1</v>
      </c>
      <c r="B514" s="171">
        <v>2</v>
      </c>
      <c r="C514" s="171"/>
      <c r="D514" s="171"/>
      <c r="E514" s="45">
        <v>3</v>
      </c>
      <c r="F514" s="45">
        <v>4</v>
      </c>
      <c r="G514" s="171">
        <v>5</v>
      </c>
      <c r="H514" s="171"/>
      <c r="I514" s="171">
        <v>6</v>
      </c>
      <c r="J514" s="171"/>
    </row>
    <row r="515" spans="1:10">
      <c r="A515" s="46"/>
      <c r="B515" s="168"/>
      <c r="C515" s="168"/>
      <c r="D515" s="168"/>
      <c r="E515" s="51"/>
      <c r="F515" s="51"/>
      <c r="G515" s="169"/>
      <c r="H515" s="169"/>
      <c r="I515" s="169"/>
      <c r="J515" s="169"/>
    </row>
    <row r="516" spans="1:10">
      <c r="A516" s="46"/>
      <c r="B516" s="168"/>
      <c r="C516" s="168"/>
      <c r="D516" s="168"/>
      <c r="E516" s="51"/>
      <c r="F516" s="51"/>
      <c r="G516" s="169"/>
      <c r="H516" s="169"/>
      <c r="I516" s="169"/>
      <c r="J516" s="169"/>
    </row>
    <row r="517" spans="1:10">
      <c r="A517" s="46"/>
      <c r="B517" s="168"/>
      <c r="C517" s="168"/>
      <c r="D517" s="168"/>
      <c r="E517" s="51"/>
      <c r="F517" s="51"/>
      <c r="G517" s="169"/>
      <c r="H517" s="169"/>
      <c r="I517" s="169"/>
      <c r="J517" s="169"/>
    </row>
    <row r="518" spans="1:10" ht="13.5" customHeight="1">
      <c r="A518" s="170" t="s">
        <v>201</v>
      </c>
      <c r="B518" s="170"/>
      <c r="C518" s="170"/>
      <c r="D518" s="170"/>
      <c r="E518" s="45" t="s">
        <v>202</v>
      </c>
      <c r="F518" s="45" t="s">
        <v>202</v>
      </c>
      <c r="G518" s="171" t="s">
        <v>202</v>
      </c>
      <c r="H518" s="171"/>
      <c r="I518" s="173">
        <f>SUM(I515:I517)</f>
        <v>0</v>
      </c>
      <c r="J518" s="173"/>
    </row>
    <row r="519" spans="1:10">
      <c r="A519" s="43"/>
      <c r="B519" s="43"/>
      <c r="C519" s="43"/>
      <c r="D519" s="43"/>
      <c r="E519" s="43"/>
      <c r="F519" s="43"/>
      <c r="G519" s="43"/>
      <c r="H519" s="43"/>
      <c r="I519" s="43"/>
      <c r="J519" s="43"/>
    </row>
    <row r="520" spans="1:10" ht="25.5" customHeight="1">
      <c r="A520" s="172" t="s">
        <v>213</v>
      </c>
      <c r="B520" s="172"/>
      <c r="C520" s="172"/>
      <c r="D520" s="172"/>
      <c r="E520" s="172"/>
      <c r="F520" s="172"/>
      <c r="G520" s="172"/>
      <c r="H520" s="172"/>
      <c r="I520" s="172"/>
      <c r="J520" s="172"/>
    </row>
    <row r="521" spans="1:10">
      <c r="A521" s="43"/>
      <c r="B521" s="43"/>
      <c r="C521" s="43"/>
      <c r="D521" s="43"/>
      <c r="E521" s="43"/>
      <c r="F521" s="43"/>
      <c r="G521" s="43"/>
      <c r="H521" s="43"/>
      <c r="I521" s="43"/>
      <c r="J521" s="43"/>
    </row>
    <row r="522" spans="1:10" ht="25.5" customHeight="1">
      <c r="A522" s="45" t="s">
        <v>30</v>
      </c>
      <c r="B522" s="171" t="s">
        <v>214</v>
      </c>
      <c r="C522" s="171"/>
      <c r="D522" s="171"/>
      <c r="E522" s="171"/>
      <c r="F522" s="171"/>
      <c r="G522" s="171" t="s">
        <v>215</v>
      </c>
      <c r="H522" s="171"/>
      <c r="I522" s="171" t="s">
        <v>216</v>
      </c>
      <c r="J522" s="171"/>
    </row>
    <row r="523" spans="1:10">
      <c r="A523" s="45">
        <v>1</v>
      </c>
      <c r="B523" s="171">
        <v>2</v>
      </c>
      <c r="C523" s="171"/>
      <c r="D523" s="171"/>
      <c r="E523" s="171"/>
      <c r="F523" s="171"/>
      <c r="G523" s="171">
        <v>3</v>
      </c>
      <c r="H523" s="171"/>
      <c r="I523" s="171">
        <v>4</v>
      </c>
      <c r="J523" s="171"/>
    </row>
    <row r="524" spans="1:10" ht="13.5" customHeight="1">
      <c r="A524" s="46">
        <v>1</v>
      </c>
      <c r="B524" s="168" t="s">
        <v>217</v>
      </c>
      <c r="C524" s="168"/>
      <c r="D524" s="168"/>
      <c r="E524" s="168"/>
      <c r="F524" s="168"/>
      <c r="G524" s="171" t="s">
        <v>202</v>
      </c>
      <c r="H524" s="171"/>
      <c r="I524" s="169">
        <f>SUM(I526:I528)</f>
        <v>0</v>
      </c>
      <c r="J524" s="169"/>
    </row>
    <row r="525" spans="1:10" ht="13.5" customHeight="1">
      <c r="A525" s="52"/>
      <c r="B525" s="168" t="s">
        <v>67</v>
      </c>
      <c r="C525" s="168"/>
      <c r="D525" s="168"/>
      <c r="E525" s="168"/>
      <c r="F525" s="168"/>
      <c r="G525" s="171" t="s">
        <v>202</v>
      </c>
      <c r="H525" s="171"/>
      <c r="I525" s="171" t="s">
        <v>202</v>
      </c>
      <c r="J525" s="171"/>
    </row>
    <row r="526" spans="1:10" ht="13.5" customHeight="1">
      <c r="A526" s="46" t="s">
        <v>218</v>
      </c>
      <c r="B526" s="168" t="s">
        <v>219</v>
      </c>
      <c r="C526" s="168"/>
      <c r="D526" s="168"/>
      <c r="E526" s="168"/>
      <c r="F526" s="168"/>
      <c r="G526" s="169"/>
      <c r="H526" s="169"/>
      <c r="I526" s="169">
        <f>G526*0.22</f>
        <v>0</v>
      </c>
      <c r="J526" s="169"/>
    </row>
    <row r="527" spans="1:10" ht="13.5" customHeight="1">
      <c r="A527" s="46" t="s">
        <v>220</v>
      </c>
      <c r="B527" s="168" t="s">
        <v>221</v>
      </c>
      <c r="C527" s="168"/>
      <c r="D527" s="168"/>
      <c r="E527" s="168"/>
      <c r="F527" s="168"/>
      <c r="G527" s="169"/>
      <c r="H527" s="169"/>
      <c r="I527" s="169">
        <f>G527*0.1</f>
        <v>0</v>
      </c>
      <c r="J527" s="169"/>
    </row>
    <row r="528" spans="1:10" ht="25.5" customHeight="1">
      <c r="A528" s="46" t="s">
        <v>222</v>
      </c>
      <c r="B528" s="168" t="s">
        <v>223</v>
      </c>
      <c r="C528" s="168"/>
      <c r="D528" s="168"/>
      <c r="E528" s="168"/>
      <c r="F528" s="168"/>
      <c r="G528" s="169"/>
      <c r="H528" s="169"/>
      <c r="I528" s="169"/>
      <c r="J528" s="169"/>
    </row>
    <row r="529" spans="1:10" ht="13.5" customHeight="1">
      <c r="A529" s="46">
        <v>2</v>
      </c>
      <c r="B529" s="168" t="s">
        <v>224</v>
      </c>
      <c r="C529" s="168"/>
      <c r="D529" s="168"/>
      <c r="E529" s="168"/>
      <c r="F529" s="168"/>
      <c r="G529" s="171" t="s">
        <v>202</v>
      </c>
      <c r="H529" s="171"/>
      <c r="I529" s="169">
        <f>SUM(I531:I535)</f>
        <v>0</v>
      </c>
      <c r="J529" s="169"/>
    </row>
    <row r="530" spans="1:10" ht="13.5" customHeight="1">
      <c r="A530" s="46"/>
      <c r="B530" s="168" t="s">
        <v>67</v>
      </c>
      <c r="C530" s="168"/>
      <c r="D530" s="168"/>
      <c r="E530" s="168"/>
      <c r="F530" s="168"/>
      <c r="G530" s="171" t="s">
        <v>202</v>
      </c>
      <c r="H530" s="171"/>
      <c r="I530" s="171" t="s">
        <v>202</v>
      </c>
      <c r="J530" s="171"/>
    </row>
    <row r="531" spans="1:10" ht="25.5" customHeight="1">
      <c r="A531" s="46" t="s">
        <v>225</v>
      </c>
      <c r="B531" s="168" t="s">
        <v>226</v>
      </c>
      <c r="C531" s="168"/>
      <c r="D531" s="168"/>
      <c r="E531" s="168"/>
      <c r="F531" s="168"/>
      <c r="G531" s="169"/>
      <c r="H531" s="169"/>
      <c r="I531" s="169">
        <f>G531*0.029</f>
        <v>0</v>
      </c>
      <c r="J531" s="169"/>
    </row>
    <row r="532" spans="1:10" ht="25.5" customHeight="1">
      <c r="A532" s="46" t="s">
        <v>227</v>
      </c>
      <c r="B532" s="168" t="s">
        <v>228</v>
      </c>
      <c r="C532" s="168"/>
      <c r="D532" s="168"/>
      <c r="E532" s="168"/>
      <c r="F532" s="168"/>
      <c r="G532" s="169"/>
      <c r="H532" s="169"/>
      <c r="I532" s="169">
        <f>G532*0</f>
        <v>0</v>
      </c>
      <c r="J532" s="169"/>
    </row>
    <row r="533" spans="1:10" ht="25.5" customHeight="1">
      <c r="A533" s="46" t="s">
        <v>229</v>
      </c>
      <c r="B533" s="168" t="s">
        <v>230</v>
      </c>
      <c r="C533" s="168"/>
      <c r="D533" s="168"/>
      <c r="E533" s="168"/>
      <c r="F533" s="168"/>
      <c r="G533" s="169"/>
      <c r="H533" s="169"/>
      <c r="I533" s="169">
        <f>G533*0.002</f>
        <v>0</v>
      </c>
      <c r="J533" s="169"/>
    </row>
    <row r="534" spans="1:10" ht="25.5" customHeight="1">
      <c r="A534" s="46" t="s">
        <v>231</v>
      </c>
      <c r="B534" s="168" t="s">
        <v>232</v>
      </c>
      <c r="C534" s="168"/>
      <c r="D534" s="168"/>
      <c r="E534" s="168"/>
      <c r="F534" s="168"/>
      <c r="G534" s="169"/>
      <c r="H534" s="169"/>
      <c r="I534" s="169"/>
      <c r="J534" s="169"/>
    </row>
    <row r="535" spans="1:10" ht="25.5" customHeight="1">
      <c r="A535" s="46" t="s">
        <v>233</v>
      </c>
      <c r="B535" s="168" t="s">
        <v>232</v>
      </c>
      <c r="C535" s="168"/>
      <c r="D535" s="168"/>
      <c r="E535" s="168"/>
      <c r="F535" s="168"/>
      <c r="G535" s="169"/>
      <c r="H535" s="169"/>
      <c r="I535" s="169"/>
      <c r="J535" s="169"/>
    </row>
    <row r="536" spans="1:10" ht="25.5" customHeight="1">
      <c r="A536" s="46">
        <v>3</v>
      </c>
      <c r="B536" s="168" t="s">
        <v>234</v>
      </c>
      <c r="C536" s="168"/>
      <c r="D536" s="168"/>
      <c r="E536" s="168"/>
      <c r="F536" s="168"/>
      <c r="G536" s="169"/>
      <c r="H536" s="169"/>
      <c r="I536" s="169">
        <f>G536*0.051</f>
        <v>0</v>
      </c>
      <c r="J536" s="169"/>
    </row>
    <row r="537" spans="1:10" ht="13.5" customHeight="1">
      <c r="A537" s="170" t="s">
        <v>201</v>
      </c>
      <c r="B537" s="170"/>
      <c r="C537" s="170"/>
      <c r="D537" s="170"/>
      <c r="E537" s="170"/>
      <c r="F537" s="170"/>
      <c r="G537" s="171" t="s">
        <v>202</v>
      </c>
      <c r="H537" s="171"/>
      <c r="I537" s="169">
        <f>I524+I529+I536</f>
        <v>0</v>
      </c>
      <c r="J537" s="169"/>
    </row>
    <row r="538" spans="1:10">
      <c r="A538" s="53"/>
      <c r="B538" s="53"/>
      <c r="C538" s="43"/>
      <c r="D538" s="43"/>
      <c r="E538" s="43"/>
      <c r="F538" s="43"/>
      <c r="G538" s="43"/>
      <c r="H538" s="43"/>
      <c r="I538" s="43"/>
      <c r="J538" s="43"/>
    </row>
    <row r="539" spans="1:10" ht="37.5" customHeight="1">
      <c r="A539" s="172" t="s">
        <v>235</v>
      </c>
      <c r="B539" s="172"/>
      <c r="C539" s="172"/>
      <c r="D539" s="172"/>
      <c r="E539" s="172"/>
      <c r="F539" s="172"/>
      <c r="G539" s="172"/>
      <c r="H539" s="172"/>
      <c r="I539" s="172"/>
      <c r="J539" s="172"/>
    </row>
    <row r="540" spans="1:10">
      <c r="A540" s="43"/>
      <c r="B540" s="43"/>
      <c r="C540" s="43"/>
      <c r="D540" s="43"/>
      <c r="E540" s="43"/>
      <c r="F540" s="43"/>
      <c r="G540" s="43"/>
      <c r="H540" s="43"/>
      <c r="I540" s="43"/>
      <c r="J540" s="43"/>
    </row>
    <row r="541" spans="1:10" ht="13.5" customHeight="1">
      <c r="A541" s="172" t="s">
        <v>245</v>
      </c>
      <c r="B541" s="172"/>
      <c r="C541" s="172"/>
      <c r="D541" s="172"/>
      <c r="E541" s="172"/>
      <c r="F541" s="172"/>
      <c r="G541" s="172"/>
      <c r="H541" s="172"/>
      <c r="I541" s="172"/>
      <c r="J541" s="172"/>
    </row>
    <row r="542" spans="1:10">
      <c r="A542" s="43"/>
      <c r="B542" s="43"/>
      <c r="C542" s="43"/>
      <c r="D542" s="43"/>
      <c r="E542" s="43"/>
      <c r="F542" s="43"/>
      <c r="G542" s="43"/>
      <c r="H542" s="43"/>
      <c r="I542" s="43"/>
      <c r="J542" s="43"/>
    </row>
    <row r="543" spans="1:10" ht="13.5" customHeight="1">
      <c r="A543" s="172" t="s">
        <v>191</v>
      </c>
      <c r="B543" s="172"/>
      <c r="C543" s="172"/>
      <c r="D543" s="172"/>
      <c r="E543" s="172"/>
      <c r="F543" s="172"/>
      <c r="G543" s="172"/>
      <c r="H543" s="172"/>
      <c r="I543" s="172"/>
      <c r="J543" s="172"/>
    </row>
    <row r="544" spans="1:10">
      <c r="A544" s="43"/>
      <c r="B544" s="43"/>
      <c r="C544" s="43"/>
      <c r="D544" s="43"/>
      <c r="E544" s="43"/>
      <c r="F544" s="43"/>
      <c r="G544" s="43"/>
      <c r="H544" s="43"/>
      <c r="I544" s="43"/>
      <c r="J544" s="43"/>
    </row>
    <row r="545" spans="1:10" ht="13.5" customHeight="1">
      <c r="A545" s="171" t="s">
        <v>30</v>
      </c>
      <c r="B545" s="171" t="s">
        <v>192</v>
      </c>
      <c r="C545" s="171" t="s">
        <v>193</v>
      </c>
      <c r="D545" s="171" t="s">
        <v>194</v>
      </c>
      <c r="E545" s="171"/>
      <c r="F545" s="171"/>
      <c r="G545" s="171"/>
      <c r="H545" s="171" t="s">
        <v>195</v>
      </c>
      <c r="I545" s="171" t="s">
        <v>196</v>
      </c>
      <c r="J545" s="171" t="s">
        <v>197</v>
      </c>
    </row>
    <row r="546" spans="1:10" ht="13.5" customHeight="1">
      <c r="A546" s="171"/>
      <c r="B546" s="171"/>
      <c r="C546" s="171"/>
      <c r="D546" s="171" t="s">
        <v>66</v>
      </c>
      <c r="E546" s="171" t="s">
        <v>67</v>
      </c>
      <c r="F546" s="171"/>
      <c r="G546" s="171"/>
      <c r="H546" s="171"/>
      <c r="I546" s="171"/>
      <c r="J546" s="171"/>
    </row>
    <row r="547" spans="1:10" ht="50.25" customHeight="1">
      <c r="A547" s="171"/>
      <c r="B547" s="171"/>
      <c r="C547" s="171"/>
      <c r="D547" s="171"/>
      <c r="E547" s="45" t="s">
        <v>198</v>
      </c>
      <c r="F547" s="45" t="s">
        <v>199</v>
      </c>
      <c r="G547" s="45" t="s">
        <v>200</v>
      </c>
      <c r="H547" s="171"/>
      <c r="I547" s="171"/>
      <c r="J547" s="171"/>
    </row>
    <row r="548" spans="1:10">
      <c r="A548" s="45">
        <v>1</v>
      </c>
      <c r="B548" s="45">
        <v>2</v>
      </c>
      <c r="C548" s="45">
        <v>3</v>
      </c>
      <c r="D548" s="45">
        <v>4</v>
      </c>
      <c r="E548" s="45">
        <v>5</v>
      </c>
      <c r="F548" s="45">
        <v>6</v>
      </c>
      <c r="G548" s="45">
        <v>7</v>
      </c>
      <c r="H548" s="45">
        <v>8</v>
      </c>
      <c r="I548" s="45">
        <v>9</v>
      </c>
      <c r="J548" s="45">
        <v>10</v>
      </c>
    </row>
    <row r="549" spans="1:10">
      <c r="A549" s="46"/>
      <c r="B549" s="47"/>
      <c r="C549" s="48"/>
      <c r="D549" s="49">
        <f>SUM(E549:G549)</f>
        <v>0</v>
      </c>
      <c r="E549" s="49"/>
      <c r="F549" s="49"/>
      <c r="G549" s="49"/>
      <c r="H549" s="49"/>
      <c r="I549" s="49"/>
      <c r="J549" s="49">
        <f>C549*D549*(1+H549/100)*I549*12</f>
        <v>0</v>
      </c>
    </row>
    <row r="550" spans="1:10">
      <c r="A550" s="46"/>
      <c r="B550" s="47"/>
      <c r="C550" s="48"/>
      <c r="D550" s="49">
        <f>SUM(E550:G550)</f>
        <v>0</v>
      </c>
      <c r="E550" s="49"/>
      <c r="F550" s="49"/>
      <c r="G550" s="49"/>
      <c r="H550" s="49"/>
      <c r="I550" s="49"/>
      <c r="J550" s="49">
        <f>C550*D550*(1+H550/100)*I550*12</f>
        <v>0</v>
      </c>
    </row>
    <row r="551" spans="1:10">
      <c r="A551" s="46"/>
      <c r="B551" s="47"/>
      <c r="C551" s="48"/>
      <c r="D551" s="49">
        <f>SUM(E551:G551)</f>
        <v>0</v>
      </c>
      <c r="E551" s="49"/>
      <c r="F551" s="49"/>
      <c r="G551" s="49"/>
      <c r="H551" s="49"/>
      <c r="I551" s="49"/>
      <c r="J551" s="49">
        <f>C551*D551*(1+H551/100)*I551*12</f>
        <v>0</v>
      </c>
    </row>
    <row r="552" spans="1:10" ht="13.5" customHeight="1">
      <c r="A552" s="170" t="s">
        <v>201</v>
      </c>
      <c r="B552" s="170"/>
      <c r="C552" s="45" t="s">
        <v>202</v>
      </c>
      <c r="D552" s="50">
        <f>SUM(D549:D551)</f>
        <v>0</v>
      </c>
      <c r="E552" s="45" t="s">
        <v>202</v>
      </c>
      <c r="F552" s="45" t="s">
        <v>202</v>
      </c>
      <c r="G552" s="45" t="s">
        <v>202</v>
      </c>
      <c r="H552" s="45" t="s">
        <v>202</v>
      </c>
      <c r="I552" s="45" t="s">
        <v>202</v>
      </c>
      <c r="J552" s="49">
        <f>SUM(J549:J551)</f>
        <v>0</v>
      </c>
    </row>
    <row r="553" spans="1:10">
      <c r="A553" s="43"/>
      <c r="B553" s="43"/>
      <c r="C553" s="43"/>
      <c r="D553" s="43"/>
      <c r="E553" s="43"/>
      <c r="F553" s="43"/>
      <c r="G553" s="43"/>
      <c r="H553" s="43"/>
      <c r="I553" s="43"/>
      <c r="J553" s="43"/>
    </row>
    <row r="554" spans="1:10" ht="13.5" customHeight="1">
      <c r="A554" s="172" t="s">
        <v>203</v>
      </c>
      <c r="B554" s="172"/>
      <c r="C554" s="172"/>
      <c r="D554" s="172"/>
      <c r="E554" s="172"/>
      <c r="F554" s="172"/>
      <c r="G554" s="172"/>
      <c r="H554" s="172"/>
      <c r="I554" s="172"/>
      <c r="J554" s="172"/>
    </row>
    <row r="555" spans="1:10">
      <c r="A555" s="43"/>
      <c r="B555" s="43"/>
      <c r="C555" s="43"/>
      <c r="D555" s="43"/>
      <c r="E555" s="43"/>
      <c r="F555" s="43"/>
      <c r="G555" s="43"/>
      <c r="H555" s="43"/>
      <c r="I555" s="43"/>
      <c r="J555" s="43"/>
    </row>
    <row r="556" spans="1:10" ht="25.5" customHeight="1">
      <c r="A556" s="45" t="s">
        <v>30</v>
      </c>
      <c r="B556" s="171" t="s">
        <v>204</v>
      </c>
      <c r="C556" s="171"/>
      <c r="D556" s="171"/>
      <c r="E556" s="171" t="s">
        <v>205</v>
      </c>
      <c r="F556" s="171"/>
      <c r="G556" s="45" t="s">
        <v>206</v>
      </c>
      <c r="H556" s="45" t="s">
        <v>207</v>
      </c>
      <c r="I556" s="171" t="s">
        <v>208</v>
      </c>
      <c r="J556" s="171"/>
    </row>
    <row r="557" spans="1:10">
      <c r="A557" s="45">
        <v>1</v>
      </c>
      <c r="B557" s="171">
        <v>2</v>
      </c>
      <c r="C557" s="171"/>
      <c r="D557" s="171"/>
      <c r="E557" s="171">
        <v>3</v>
      </c>
      <c r="F557" s="171"/>
      <c r="G557" s="45">
        <v>4</v>
      </c>
      <c r="H557" s="45">
        <v>5</v>
      </c>
      <c r="I557" s="171">
        <v>6</v>
      </c>
      <c r="J557" s="171"/>
    </row>
    <row r="558" spans="1:10">
      <c r="A558" s="46"/>
      <c r="B558" s="168"/>
      <c r="C558" s="168"/>
      <c r="D558" s="168"/>
      <c r="E558" s="169"/>
      <c r="F558" s="169"/>
      <c r="G558" s="51"/>
      <c r="H558" s="51"/>
      <c r="I558" s="169"/>
      <c r="J558" s="169"/>
    </row>
    <row r="559" spans="1:10">
      <c r="A559" s="46"/>
      <c r="B559" s="168"/>
      <c r="C559" s="168"/>
      <c r="D559" s="168"/>
      <c r="E559" s="169"/>
      <c r="F559" s="169"/>
      <c r="G559" s="51"/>
      <c r="H559" s="51"/>
      <c r="I559" s="169"/>
      <c r="J559" s="169"/>
    </row>
    <row r="560" spans="1:10">
      <c r="A560" s="46"/>
      <c r="B560" s="168"/>
      <c r="C560" s="168"/>
      <c r="D560" s="168"/>
      <c r="E560" s="169"/>
      <c r="F560" s="169"/>
      <c r="G560" s="51"/>
      <c r="H560" s="51"/>
      <c r="I560" s="169"/>
      <c r="J560" s="169"/>
    </row>
    <row r="561" spans="1:10" ht="13.5" customHeight="1">
      <c r="A561" s="170" t="s">
        <v>201</v>
      </c>
      <c r="B561" s="170"/>
      <c r="C561" s="170"/>
      <c r="D561" s="170"/>
      <c r="E561" s="171" t="s">
        <v>202</v>
      </c>
      <c r="F561" s="171"/>
      <c r="G561" s="45" t="s">
        <v>202</v>
      </c>
      <c r="H561" s="45" t="s">
        <v>202</v>
      </c>
      <c r="I561" s="169">
        <f>SUM(I558:I560)</f>
        <v>0</v>
      </c>
      <c r="J561" s="169"/>
    </row>
    <row r="562" spans="1:10">
      <c r="A562" s="43"/>
      <c r="B562" s="43"/>
      <c r="C562" s="43"/>
      <c r="D562" s="43"/>
      <c r="E562" s="43"/>
      <c r="F562" s="43"/>
      <c r="G562" s="43"/>
      <c r="H562" s="43"/>
      <c r="I562" s="43"/>
      <c r="J562" s="43"/>
    </row>
    <row r="563" spans="1:10" ht="13.5" customHeight="1">
      <c r="A563" s="172" t="s">
        <v>209</v>
      </c>
      <c r="B563" s="172"/>
      <c r="C563" s="172"/>
      <c r="D563" s="172"/>
      <c r="E563" s="172"/>
      <c r="F563" s="172"/>
      <c r="G563" s="172"/>
      <c r="H563" s="172"/>
      <c r="I563" s="172"/>
      <c r="J563" s="172"/>
    </row>
    <row r="564" spans="1:10">
      <c r="A564" s="43"/>
      <c r="B564" s="43"/>
      <c r="C564" s="43"/>
      <c r="D564" s="43"/>
      <c r="E564" s="43"/>
      <c r="F564" s="43"/>
      <c r="G564" s="43"/>
      <c r="H564" s="43"/>
      <c r="I564" s="43"/>
      <c r="J564" s="43"/>
    </row>
    <row r="565" spans="1:10" ht="49.5" customHeight="1">
      <c r="A565" s="45" t="s">
        <v>30</v>
      </c>
      <c r="B565" s="171" t="s">
        <v>204</v>
      </c>
      <c r="C565" s="171"/>
      <c r="D565" s="171"/>
      <c r="E565" s="45" t="s">
        <v>210</v>
      </c>
      <c r="F565" s="45" t="s">
        <v>211</v>
      </c>
      <c r="G565" s="171" t="s">
        <v>212</v>
      </c>
      <c r="H565" s="171"/>
      <c r="I565" s="171" t="s">
        <v>208</v>
      </c>
      <c r="J565" s="171"/>
    </row>
    <row r="566" spans="1:10">
      <c r="A566" s="45">
        <v>1</v>
      </c>
      <c r="B566" s="171">
        <v>2</v>
      </c>
      <c r="C566" s="171"/>
      <c r="D566" s="171"/>
      <c r="E566" s="45">
        <v>3</v>
      </c>
      <c r="F566" s="45">
        <v>4</v>
      </c>
      <c r="G566" s="171">
        <v>5</v>
      </c>
      <c r="H566" s="171"/>
      <c r="I566" s="171">
        <v>6</v>
      </c>
      <c r="J566" s="171"/>
    </row>
    <row r="567" spans="1:10">
      <c r="A567" s="46"/>
      <c r="B567" s="168"/>
      <c r="C567" s="168"/>
      <c r="D567" s="168"/>
      <c r="E567" s="51"/>
      <c r="F567" s="51"/>
      <c r="G567" s="169"/>
      <c r="H567" s="169"/>
      <c r="I567" s="169"/>
      <c r="J567" s="169"/>
    </row>
    <row r="568" spans="1:10">
      <c r="A568" s="46"/>
      <c r="B568" s="168"/>
      <c r="C568" s="168"/>
      <c r="D568" s="168"/>
      <c r="E568" s="51"/>
      <c r="F568" s="51"/>
      <c r="G568" s="169"/>
      <c r="H568" s="169"/>
      <c r="I568" s="169"/>
      <c r="J568" s="169"/>
    </row>
    <row r="569" spans="1:10">
      <c r="A569" s="46"/>
      <c r="B569" s="168"/>
      <c r="C569" s="168"/>
      <c r="D569" s="168"/>
      <c r="E569" s="51"/>
      <c r="F569" s="51"/>
      <c r="G569" s="169"/>
      <c r="H569" s="169"/>
      <c r="I569" s="169"/>
      <c r="J569" s="169"/>
    </row>
    <row r="570" spans="1:10" ht="13.5" customHeight="1">
      <c r="A570" s="170" t="s">
        <v>201</v>
      </c>
      <c r="B570" s="170"/>
      <c r="C570" s="170"/>
      <c r="D570" s="170"/>
      <c r="E570" s="45" t="s">
        <v>202</v>
      </c>
      <c r="F570" s="45" t="s">
        <v>202</v>
      </c>
      <c r="G570" s="171" t="s">
        <v>202</v>
      </c>
      <c r="H570" s="171"/>
      <c r="I570" s="173">
        <f>SUM(I567:I569)</f>
        <v>0</v>
      </c>
      <c r="J570" s="173"/>
    </row>
    <row r="571" spans="1:10">
      <c r="A571" s="43"/>
      <c r="B571" s="43"/>
      <c r="C571" s="43"/>
      <c r="D571" s="43"/>
      <c r="E571" s="43"/>
      <c r="F571" s="43"/>
      <c r="G571" s="43"/>
      <c r="H571" s="43"/>
      <c r="I571" s="43"/>
      <c r="J571" s="43"/>
    </row>
    <row r="572" spans="1:10" ht="25.5" customHeight="1">
      <c r="A572" s="172" t="s">
        <v>213</v>
      </c>
      <c r="B572" s="172"/>
      <c r="C572" s="172"/>
      <c r="D572" s="172"/>
      <c r="E572" s="172"/>
      <c r="F572" s="172"/>
      <c r="G572" s="172"/>
      <c r="H572" s="172"/>
      <c r="I572" s="172"/>
      <c r="J572" s="172"/>
    </row>
    <row r="573" spans="1:10">
      <c r="A573" s="43"/>
      <c r="B573" s="43"/>
      <c r="C573" s="43"/>
      <c r="D573" s="43"/>
      <c r="E573" s="43"/>
      <c r="F573" s="43"/>
      <c r="G573" s="43"/>
      <c r="H573" s="43"/>
      <c r="I573" s="43"/>
      <c r="J573" s="43"/>
    </row>
    <row r="574" spans="1:10" ht="25.5" customHeight="1">
      <c r="A574" s="45" t="s">
        <v>30</v>
      </c>
      <c r="B574" s="171" t="s">
        <v>214</v>
      </c>
      <c r="C574" s="171"/>
      <c r="D574" s="171"/>
      <c r="E574" s="171"/>
      <c r="F574" s="171"/>
      <c r="G574" s="171" t="s">
        <v>215</v>
      </c>
      <c r="H574" s="171"/>
      <c r="I574" s="171" t="s">
        <v>216</v>
      </c>
      <c r="J574" s="171"/>
    </row>
    <row r="575" spans="1:10">
      <c r="A575" s="45">
        <v>1</v>
      </c>
      <c r="B575" s="171">
        <v>2</v>
      </c>
      <c r="C575" s="171"/>
      <c r="D575" s="171"/>
      <c r="E575" s="171"/>
      <c r="F575" s="171"/>
      <c r="G575" s="171">
        <v>3</v>
      </c>
      <c r="H575" s="171"/>
      <c r="I575" s="171">
        <v>4</v>
      </c>
      <c r="J575" s="171"/>
    </row>
    <row r="576" spans="1:10" ht="13.5" customHeight="1">
      <c r="A576" s="46">
        <v>1</v>
      </c>
      <c r="B576" s="168" t="s">
        <v>217</v>
      </c>
      <c r="C576" s="168"/>
      <c r="D576" s="168"/>
      <c r="E576" s="168"/>
      <c r="F576" s="168"/>
      <c r="G576" s="171" t="s">
        <v>202</v>
      </c>
      <c r="H576" s="171"/>
      <c r="I576" s="169">
        <f>SUM(I578:I580)</f>
        <v>0</v>
      </c>
      <c r="J576" s="169"/>
    </row>
    <row r="577" spans="1:10" ht="13.5" customHeight="1">
      <c r="A577" s="52"/>
      <c r="B577" s="168" t="s">
        <v>67</v>
      </c>
      <c r="C577" s="168"/>
      <c r="D577" s="168"/>
      <c r="E577" s="168"/>
      <c r="F577" s="168"/>
      <c r="G577" s="171" t="s">
        <v>202</v>
      </c>
      <c r="H577" s="171"/>
      <c r="I577" s="171" t="s">
        <v>202</v>
      </c>
      <c r="J577" s="171"/>
    </row>
    <row r="578" spans="1:10" ht="13.5" customHeight="1">
      <c r="A578" s="46" t="s">
        <v>218</v>
      </c>
      <c r="B578" s="168" t="s">
        <v>219</v>
      </c>
      <c r="C578" s="168"/>
      <c r="D578" s="168"/>
      <c r="E578" s="168"/>
      <c r="F578" s="168"/>
      <c r="G578" s="169"/>
      <c r="H578" s="169"/>
      <c r="I578" s="169">
        <f>G578*0.22</f>
        <v>0</v>
      </c>
      <c r="J578" s="169"/>
    </row>
    <row r="579" spans="1:10" ht="13.5" customHeight="1">
      <c r="A579" s="46" t="s">
        <v>220</v>
      </c>
      <c r="B579" s="168" t="s">
        <v>221</v>
      </c>
      <c r="C579" s="168"/>
      <c r="D579" s="168"/>
      <c r="E579" s="168"/>
      <c r="F579" s="168"/>
      <c r="G579" s="169"/>
      <c r="H579" s="169"/>
      <c r="I579" s="169">
        <f>G579*0.1</f>
        <v>0</v>
      </c>
      <c r="J579" s="169"/>
    </row>
    <row r="580" spans="1:10" ht="25.5" customHeight="1">
      <c r="A580" s="46" t="s">
        <v>222</v>
      </c>
      <c r="B580" s="168" t="s">
        <v>223</v>
      </c>
      <c r="C580" s="168"/>
      <c r="D580" s="168"/>
      <c r="E580" s="168"/>
      <c r="F580" s="168"/>
      <c r="G580" s="169"/>
      <c r="H580" s="169"/>
      <c r="I580" s="169"/>
      <c r="J580" s="169"/>
    </row>
    <row r="581" spans="1:10" ht="13.5" customHeight="1">
      <c r="A581" s="46">
        <v>2</v>
      </c>
      <c r="B581" s="168" t="s">
        <v>224</v>
      </c>
      <c r="C581" s="168"/>
      <c r="D581" s="168"/>
      <c r="E581" s="168"/>
      <c r="F581" s="168"/>
      <c r="G581" s="171" t="s">
        <v>202</v>
      </c>
      <c r="H581" s="171"/>
      <c r="I581" s="169">
        <f>SUM(I583:I587)</f>
        <v>0</v>
      </c>
      <c r="J581" s="169"/>
    </row>
    <row r="582" spans="1:10" ht="13.5" customHeight="1">
      <c r="A582" s="46"/>
      <c r="B582" s="168" t="s">
        <v>67</v>
      </c>
      <c r="C582" s="168"/>
      <c r="D582" s="168"/>
      <c r="E582" s="168"/>
      <c r="F582" s="168"/>
      <c r="G582" s="171" t="s">
        <v>202</v>
      </c>
      <c r="H582" s="171"/>
      <c r="I582" s="171" t="s">
        <v>202</v>
      </c>
      <c r="J582" s="171"/>
    </row>
    <row r="583" spans="1:10" ht="25.5" customHeight="1">
      <c r="A583" s="46" t="s">
        <v>225</v>
      </c>
      <c r="B583" s="168" t="s">
        <v>226</v>
      </c>
      <c r="C583" s="168"/>
      <c r="D583" s="168"/>
      <c r="E583" s="168"/>
      <c r="F583" s="168"/>
      <c r="G583" s="169"/>
      <c r="H583" s="169"/>
      <c r="I583" s="169">
        <f>G583*0.029</f>
        <v>0</v>
      </c>
      <c r="J583" s="169"/>
    </row>
    <row r="584" spans="1:10" ht="25.5" customHeight="1">
      <c r="A584" s="46" t="s">
        <v>227</v>
      </c>
      <c r="B584" s="168" t="s">
        <v>228</v>
      </c>
      <c r="C584" s="168"/>
      <c r="D584" s="168"/>
      <c r="E584" s="168"/>
      <c r="F584" s="168"/>
      <c r="G584" s="169"/>
      <c r="H584" s="169"/>
      <c r="I584" s="169">
        <f>G584*0</f>
        <v>0</v>
      </c>
      <c r="J584" s="169"/>
    </row>
    <row r="585" spans="1:10" ht="25.5" customHeight="1">
      <c r="A585" s="46" t="s">
        <v>229</v>
      </c>
      <c r="B585" s="168" t="s">
        <v>230</v>
      </c>
      <c r="C585" s="168"/>
      <c r="D585" s="168"/>
      <c r="E585" s="168"/>
      <c r="F585" s="168"/>
      <c r="G585" s="169"/>
      <c r="H585" s="169"/>
      <c r="I585" s="169">
        <f>G585*0.002</f>
        <v>0</v>
      </c>
      <c r="J585" s="169"/>
    </row>
    <row r="586" spans="1:10" ht="25.5" customHeight="1">
      <c r="A586" s="46" t="s">
        <v>231</v>
      </c>
      <c r="B586" s="168" t="s">
        <v>232</v>
      </c>
      <c r="C586" s="168"/>
      <c r="D586" s="168"/>
      <c r="E586" s="168"/>
      <c r="F586" s="168"/>
      <c r="G586" s="169"/>
      <c r="H586" s="169"/>
      <c r="I586" s="169"/>
      <c r="J586" s="169"/>
    </row>
    <row r="587" spans="1:10" ht="25.5" customHeight="1">
      <c r="A587" s="46" t="s">
        <v>233</v>
      </c>
      <c r="B587" s="168" t="s">
        <v>232</v>
      </c>
      <c r="C587" s="168"/>
      <c r="D587" s="168"/>
      <c r="E587" s="168"/>
      <c r="F587" s="168"/>
      <c r="G587" s="169"/>
      <c r="H587" s="169"/>
      <c r="I587" s="169"/>
      <c r="J587" s="169"/>
    </row>
    <row r="588" spans="1:10" ht="25.5" customHeight="1">
      <c r="A588" s="46">
        <v>3</v>
      </c>
      <c r="B588" s="168" t="s">
        <v>234</v>
      </c>
      <c r="C588" s="168"/>
      <c r="D588" s="168"/>
      <c r="E588" s="168"/>
      <c r="F588" s="168"/>
      <c r="G588" s="169"/>
      <c r="H588" s="169"/>
      <c r="I588" s="169">
        <f>G588*0.051</f>
        <v>0</v>
      </c>
      <c r="J588" s="169"/>
    </row>
    <row r="589" spans="1:10" ht="13.5" customHeight="1">
      <c r="A589" s="170" t="s">
        <v>201</v>
      </c>
      <c r="B589" s="170"/>
      <c r="C589" s="170"/>
      <c r="D589" s="170"/>
      <c r="E589" s="170"/>
      <c r="F589" s="170"/>
      <c r="G589" s="171" t="s">
        <v>202</v>
      </c>
      <c r="H589" s="171"/>
      <c r="I589" s="169">
        <f>I576+I581+I588</f>
        <v>0</v>
      </c>
      <c r="J589" s="169"/>
    </row>
    <row r="590" spans="1:10">
      <c r="A590" s="53"/>
      <c r="B590" s="53"/>
      <c r="C590" s="43"/>
      <c r="D590" s="43"/>
      <c r="E590" s="43"/>
      <c r="F590" s="43"/>
      <c r="G590" s="43"/>
      <c r="H590" s="43"/>
      <c r="I590" s="43"/>
      <c r="J590" s="43"/>
    </row>
    <row r="591" spans="1:10" ht="37.5" customHeight="1">
      <c r="A591" s="172" t="s">
        <v>235</v>
      </c>
      <c r="B591" s="172"/>
      <c r="C591" s="172"/>
      <c r="D591" s="172"/>
      <c r="E591" s="172"/>
      <c r="F591" s="172"/>
      <c r="G591" s="172"/>
      <c r="H591" s="172"/>
      <c r="I591" s="172"/>
      <c r="J591" s="172"/>
    </row>
    <row r="592" spans="1:10">
      <c r="A592" s="43"/>
      <c r="B592" s="43"/>
      <c r="C592" s="43"/>
      <c r="D592" s="43"/>
      <c r="E592" s="43"/>
      <c r="F592" s="43"/>
      <c r="G592" s="43"/>
      <c r="H592" s="43"/>
      <c r="I592" s="43"/>
      <c r="J592" s="43"/>
    </row>
    <row r="593" spans="1:10" ht="25.5" customHeight="1">
      <c r="A593" s="172" t="s">
        <v>246</v>
      </c>
      <c r="B593" s="172"/>
      <c r="C593" s="172"/>
      <c r="D593" s="172"/>
      <c r="E593" s="172"/>
      <c r="F593" s="172"/>
      <c r="G593" s="172"/>
      <c r="H593" s="172"/>
      <c r="I593" s="172"/>
      <c r="J593" s="172"/>
    </row>
    <row r="594" spans="1:10">
      <c r="A594" s="43"/>
      <c r="B594" s="43"/>
      <c r="C594" s="43"/>
      <c r="D594" s="43"/>
      <c r="E594" s="43"/>
      <c r="F594" s="43"/>
      <c r="G594" s="43"/>
      <c r="H594" s="43"/>
      <c r="I594" s="43"/>
      <c r="J594" s="43"/>
    </row>
    <row r="595" spans="1:10" ht="13.5" customHeight="1">
      <c r="A595" s="172" t="s">
        <v>191</v>
      </c>
      <c r="B595" s="172"/>
      <c r="C595" s="172"/>
      <c r="D595" s="172"/>
      <c r="E595" s="172"/>
      <c r="F595" s="172"/>
      <c r="G595" s="172"/>
      <c r="H595" s="172"/>
      <c r="I595" s="172"/>
      <c r="J595" s="172"/>
    </row>
    <row r="596" spans="1:10">
      <c r="A596" s="43"/>
      <c r="B596" s="43"/>
      <c r="C596" s="43"/>
      <c r="D596" s="43"/>
      <c r="E596" s="43"/>
      <c r="F596" s="43"/>
      <c r="G596" s="43"/>
      <c r="H596" s="43"/>
      <c r="I596" s="43"/>
      <c r="J596" s="43"/>
    </row>
    <row r="597" spans="1:10" ht="13.5" customHeight="1">
      <c r="A597" s="171" t="s">
        <v>30</v>
      </c>
      <c r="B597" s="171" t="s">
        <v>192</v>
      </c>
      <c r="C597" s="171" t="s">
        <v>193</v>
      </c>
      <c r="D597" s="171" t="s">
        <v>194</v>
      </c>
      <c r="E597" s="171"/>
      <c r="F597" s="171"/>
      <c r="G597" s="171"/>
      <c r="H597" s="171" t="s">
        <v>195</v>
      </c>
      <c r="I597" s="171" t="s">
        <v>196</v>
      </c>
      <c r="J597" s="171" t="s">
        <v>197</v>
      </c>
    </row>
    <row r="598" spans="1:10" ht="13.5" customHeight="1">
      <c r="A598" s="171"/>
      <c r="B598" s="171"/>
      <c r="C598" s="171"/>
      <c r="D598" s="171" t="s">
        <v>66</v>
      </c>
      <c r="E598" s="171" t="s">
        <v>67</v>
      </c>
      <c r="F598" s="171"/>
      <c r="G598" s="171"/>
      <c r="H598" s="171"/>
      <c r="I598" s="171"/>
      <c r="J598" s="171"/>
    </row>
    <row r="599" spans="1:10" ht="50.25" customHeight="1">
      <c r="A599" s="171"/>
      <c r="B599" s="171"/>
      <c r="C599" s="171"/>
      <c r="D599" s="171"/>
      <c r="E599" s="45" t="s">
        <v>198</v>
      </c>
      <c r="F599" s="45" t="s">
        <v>199</v>
      </c>
      <c r="G599" s="45" t="s">
        <v>200</v>
      </c>
      <c r="H599" s="171"/>
      <c r="I599" s="171"/>
      <c r="J599" s="171"/>
    </row>
    <row r="600" spans="1:10">
      <c r="A600" s="45">
        <v>1</v>
      </c>
      <c r="B600" s="45">
        <v>2</v>
      </c>
      <c r="C600" s="45">
        <v>3</v>
      </c>
      <c r="D600" s="45">
        <v>4</v>
      </c>
      <c r="E600" s="45">
        <v>5</v>
      </c>
      <c r="F600" s="45">
        <v>6</v>
      </c>
      <c r="G600" s="45">
        <v>7</v>
      </c>
      <c r="H600" s="45">
        <v>8</v>
      </c>
      <c r="I600" s="45">
        <v>9</v>
      </c>
      <c r="J600" s="45">
        <v>10</v>
      </c>
    </row>
    <row r="601" spans="1:10">
      <c r="A601" s="46"/>
      <c r="B601" s="47"/>
      <c r="C601" s="48"/>
      <c r="D601" s="49">
        <f>SUM(E601:G601)</f>
        <v>0</v>
      </c>
      <c r="E601" s="49"/>
      <c r="F601" s="49"/>
      <c r="G601" s="49"/>
      <c r="H601" s="49"/>
      <c r="I601" s="49"/>
      <c r="J601" s="49">
        <f>C601*D601*(1+H601/100)*I601*12</f>
        <v>0</v>
      </c>
    </row>
    <row r="602" spans="1:10">
      <c r="A602" s="46"/>
      <c r="B602" s="47"/>
      <c r="C602" s="48"/>
      <c r="D602" s="49">
        <f>SUM(E602:G602)</f>
        <v>0</v>
      </c>
      <c r="E602" s="49"/>
      <c r="F602" s="49"/>
      <c r="G602" s="49"/>
      <c r="H602" s="49"/>
      <c r="I602" s="49"/>
      <c r="J602" s="49">
        <f>C602*D602*(1+H602/100)*I602*12</f>
        <v>0</v>
      </c>
    </row>
    <row r="603" spans="1:10">
      <c r="A603" s="46"/>
      <c r="B603" s="47"/>
      <c r="C603" s="48"/>
      <c r="D603" s="49">
        <f>SUM(E603:G603)</f>
        <v>0</v>
      </c>
      <c r="E603" s="49"/>
      <c r="F603" s="49"/>
      <c r="G603" s="49"/>
      <c r="H603" s="49"/>
      <c r="I603" s="49"/>
      <c r="J603" s="49">
        <f>C603*D603*(1+H603/100)*I603*12</f>
        <v>0</v>
      </c>
    </row>
    <row r="604" spans="1:10" ht="13.5" customHeight="1">
      <c r="A604" s="170" t="s">
        <v>201</v>
      </c>
      <c r="B604" s="170"/>
      <c r="C604" s="45" t="s">
        <v>202</v>
      </c>
      <c r="D604" s="50">
        <f>SUM(D601:D603)</f>
        <v>0</v>
      </c>
      <c r="E604" s="45" t="s">
        <v>202</v>
      </c>
      <c r="F604" s="45" t="s">
        <v>202</v>
      </c>
      <c r="G604" s="45" t="s">
        <v>202</v>
      </c>
      <c r="H604" s="45" t="s">
        <v>202</v>
      </c>
      <c r="I604" s="45" t="s">
        <v>202</v>
      </c>
      <c r="J604" s="49">
        <f>SUM(J601:J603)</f>
        <v>0</v>
      </c>
    </row>
    <row r="605" spans="1:10">
      <c r="A605" s="43"/>
      <c r="B605" s="43"/>
      <c r="C605" s="43"/>
      <c r="D605" s="43"/>
      <c r="E605" s="43"/>
      <c r="F605" s="43"/>
      <c r="G605" s="43"/>
      <c r="H605" s="43"/>
      <c r="I605" s="43"/>
      <c r="J605" s="43"/>
    </row>
    <row r="606" spans="1:10" ht="13.5" customHeight="1">
      <c r="A606" s="172" t="s">
        <v>203</v>
      </c>
      <c r="B606" s="172"/>
      <c r="C606" s="172"/>
      <c r="D606" s="172"/>
      <c r="E606" s="172"/>
      <c r="F606" s="172"/>
      <c r="G606" s="172"/>
      <c r="H606" s="172"/>
      <c r="I606" s="172"/>
      <c r="J606" s="172"/>
    </row>
    <row r="607" spans="1:10">
      <c r="A607" s="43"/>
      <c r="B607" s="43"/>
      <c r="C607" s="43"/>
      <c r="D607" s="43"/>
      <c r="E607" s="43"/>
      <c r="F607" s="43"/>
      <c r="G607" s="43"/>
      <c r="H607" s="43"/>
      <c r="I607" s="43"/>
      <c r="J607" s="43"/>
    </row>
    <row r="608" spans="1:10" ht="25.5" customHeight="1">
      <c r="A608" s="45" t="s">
        <v>30</v>
      </c>
      <c r="B608" s="171" t="s">
        <v>204</v>
      </c>
      <c r="C608" s="171"/>
      <c r="D608" s="171"/>
      <c r="E608" s="171" t="s">
        <v>205</v>
      </c>
      <c r="F608" s="171"/>
      <c r="G608" s="45" t="s">
        <v>206</v>
      </c>
      <c r="H608" s="45" t="s">
        <v>207</v>
      </c>
      <c r="I608" s="171" t="s">
        <v>208</v>
      </c>
      <c r="J608" s="171"/>
    </row>
    <row r="609" spans="1:10">
      <c r="A609" s="45">
        <v>1</v>
      </c>
      <c r="B609" s="171">
        <v>2</v>
      </c>
      <c r="C609" s="171"/>
      <c r="D609" s="171"/>
      <c r="E609" s="171">
        <v>3</v>
      </c>
      <c r="F609" s="171"/>
      <c r="G609" s="45">
        <v>4</v>
      </c>
      <c r="H609" s="45">
        <v>5</v>
      </c>
      <c r="I609" s="171">
        <v>6</v>
      </c>
      <c r="J609" s="171"/>
    </row>
    <row r="610" spans="1:10">
      <c r="A610" s="46"/>
      <c r="B610" s="168"/>
      <c r="C610" s="168"/>
      <c r="D610" s="168"/>
      <c r="E610" s="169"/>
      <c r="F610" s="169"/>
      <c r="G610" s="51"/>
      <c r="H610" s="51"/>
      <c r="I610" s="169"/>
      <c r="J610" s="169"/>
    </row>
    <row r="611" spans="1:10">
      <c r="A611" s="46"/>
      <c r="B611" s="168"/>
      <c r="C611" s="168"/>
      <c r="D611" s="168"/>
      <c r="E611" s="169"/>
      <c r="F611" s="169"/>
      <c r="G611" s="51"/>
      <c r="H611" s="51"/>
      <c r="I611" s="169"/>
      <c r="J611" s="169"/>
    </row>
    <row r="612" spans="1:10">
      <c r="A612" s="46"/>
      <c r="B612" s="168"/>
      <c r="C612" s="168"/>
      <c r="D612" s="168"/>
      <c r="E612" s="169"/>
      <c r="F612" s="169"/>
      <c r="G612" s="51"/>
      <c r="H612" s="51"/>
      <c r="I612" s="169"/>
      <c r="J612" s="169"/>
    </row>
    <row r="613" spans="1:10" ht="13.5" customHeight="1">
      <c r="A613" s="170" t="s">
        <v>201</v>
      </c>
      <c r="B613" s="170"/>
      <c r="C613" s="170"/>
      <c r="D613" s="170"/>
      <c r="E613" s="171" t="s">
        <v>202</v>
      </c>
      <c r="F613" s="171"/>
      <c r="G613" s="45" t="s">
        <v>202</v>
      </c>
      <c r="H613" s="45" t="s">
        <v>202</v>
      </c>
      <c r="I613" s="169">
        <f>SUM(I610:I612)</f>
        <v>0</v>
      </c>
      <c r="J613" s="169"/>
    </row>
    <row r="614" spans="1:10">
      <c r="A614" s="43"/>
      <c r="B614" s="43"/>
      <c r="C614" s="43"/>
      <c r="D614" s="43"/>
      <c r="E614" s="43"/>
      <c r="F614" s="43"/>
      <c r="G614" s="43"/>
      <c r="H614" s="43"/>
      <c r="I614" s="43"/>
      <c r="J614" s="43"/>
    </row>
    <row r="615" spans="1:10" ht="13.5" customHeight="1">
      <c r="A615" s="172" t="s">
        <v>209</v>
      </c>
      <c r="B615" s="172"/>
      <c r="C615" s="172"/>
      <c r="D615" s="172"/>
      <c r="E615" s="172"/>
      <c r="F615" s="172"/>
      <c r="G615" s="172"/>
      <c r="H615" s="172"/>
      <c r="I615" s="172"/>
      <c r="J615" s="172"/>
    </row>
    <row r="616" spans="1:10">
      <c r="A616" s="43"/>
      <c r="B616" s="43"/>
      <c r="C616" s="43"/>
      <c r="D616" s="43"/>
      <c r="E616" s="43"/>
      <c r="F616" s="43"/>
      <c r="G616" s="43"/>
      <c r="H616" s="43"/>
      <c r="I616" s="43"/>
      <c r="J616" s="43"/>
    </row>
    <row r="617" spans="1:10" ht="49.5" customHeight="1">
      <c r="A617" s="45" t="s">
        <v>30</v>
      </c>
      <c r="B617" s="171" t="s">
        <v>204</v>
      </c>
      <c r="C617" s="171"/>
      <c r="D617" s="171"/>
      <c r="E617" s="45" t="s">
        <v>210</v>
      </c>
      <c r="F617" s="45" t="s">
        <v>211</v>
      </c>
      <c r="G617" s="171" t="s">
        <v>212</v>
      </c>
      <c r="H617" s="171"/>
      <c r="I617" s="171" t="s">
        <v>208</v>
      </c>
      <c r="J617" s="171"/>
    </row>
    <row r="618" spans="1:10">
      <c r="A618" s="45">
        <v>1</v>
      </c>
      <c r="B618" s="171">
        <v>2</v>
      </c>
      <c r="C618" s="171"/>
      <c r="D618" s="171"/>
      <c r="E618" s="45">
        <v>3</v>
      </c>
      <c r="F618" s="45">
        <v>4</v>
      </c>
      <c r="G618" s="171">
        <v>5</v>
      </c>
      <c r="H618" s="171"/>
      <c r="I618" s="171">
        <v>6</v>
      </c>
      <c r="J618" s="171"/>
    </row>
    <row r="619" spans="1:10">
      <c r="A619" s="46"/>
      <c r="B619" s="168"/>
      <c r="C619" s="168"/>
      <c r="D619" s="168"/>
      <c r="E619" s="51"/>
      <c r="F619" s="51"/>
      <c r="G619" s="169"/>
      <c r="H619" s="169"/>
      <c r="I619" s="169"/>
      <c r="J619" s="169"/>
    </row>
    <row r="620" spans="1:10">
      <c r="A620" s="46"/>
      <c r="B620" s="168"/>
      <c r="C620" s="168"/>
      <c r="D620" s="168"/>
      <c r="E620" s="51"/>
      <c r="F620" s="51"/>
      <c r="G620" s="169"/>
      <c r="H620" s="169"/>
      <c r="I620" s="169"/>
      <c r="J620" s="169"/>
    </row>
    <row r="621" spans="1:10">
      <c r="A621" s="46"/>
      <c r="B621" s="168"/>
      <c r="C621" s="168"/>
      <c r="D621" s="168"/>
      <c r="E621" s="51"/>
      <c r="F621" s="51"/>
      <c r="G621" s="169"/>
      <c r="H621" s="169"/>
      <c r="I621" s="169"/>
      <c r="J621" s="169"/>
    </row>
    <row r="622" spans="1:10" ht="13.5" customHeight="1">
      <c r="A622" s="170" t="s">
        <v>201</v>
      </c>
      <c r="B622" s="170"/>
      <c r="C622" s="170"/>
      <c r="D622" s="170"/>
      <c r="E622" s="45" t="s">
        <v>202</v>
      </c>
      <c r="F622" s="45" t="s">
        <v>202</v>
      </c>
      <c r="G622" s="171" t="s">
        <v>202</v>
      </c>
      <c r="H622" s="171"/>
      <c r="I622" s="173">
        <f>SUM(I619:I621)</f>
        <v>0</v>
      </c>
      <c r="J622" s="173"/>
    </row>
    <row r="623" spans="1:10">
      <c r="A623" s="43"/>
      <c r="B623" s="43"/>
      <c r="C623" s="43"/>
      <c r="D623" s="43"/>
      <c r="E623" s="43"/>
      <c r="F623" s="43"/>
      <c r="G623" s="43"/>
      <c r="H623" s="43"/>
      <c r="I623" s="43"/>
      <c r="J623" s="43"/>
    </row>
    <row r="624" spans="1:10" ht="25.5" customHeight="1">
      <c r="A624" s="172" t="s">
        <v>213</v>
      </c>
      <c r="B624" s="172"/>
      <c r="C624" s="172"/>
      <c r="D624" s="172"/>
      <c r="E624" s="172"/>
      <c r="F624" s="172"/>
      <c r="G624" s="172"/>
      <c r="H624" s="172"/>
      <c r="I624" s="172"/>
      <c r="J624" s="172"/>
    </row>
    <row r="625" spans="1:10">
      <c r="A625" s="43"/>
      <c r="B625" s="43"/>
      <c r="C625" s="43"/>
      <c r="D625" s="43"/>
      <c r="E625" s="43"/>
      <c r="F625" s="43"/>
      <c r="G625" s="43"/>
      <c r="H625" s="43"/>
      <c r="I625" s="43"/>
      <c r="J625" s="43"/>
    </row>
    <row r="626" spans="1:10" ht="25.5" customHeight="1">
      <c r="A626" s="45" t="s">
        <v>30</v>
      </c>
      <c r="B626" s="171" t="s">
        <v>214</v>
      </c>
      <c r="C626" s="171"/>
      <c r="D626" s="171"/>
      <c r="E626" s="171"/>
      <c r="F626" s="171"/>
      <c r="G626" s="171" t="s">
        <v>215</v>
      </c>
      <c r="H626" s="171"/>
      <c r="I626" s="171" t="s">
        <v>216</v>
      </c>
      <c r="J626" s="171"/>
    </row>
    <row r="627" spans="1:10">
      <c r="A627" s="45">
        <v>1</v>
      </c>
      <c r="B627" s="171">
        <v>2</v>
      </c>
      <c r="C627" s="171"/>
      <c r="D627" s="171"/>
      <c r="E627" s="171"/>
      <c r="F627" s="171"/>
      <c r="G627" s="171">
        <v>3</v>
      </c>
      <c r="H627" s="171"/>
      <c r="I627" s="171">
        <v>4</v>
      </c>
      <c r="J627" s="171"/>
    </row>
    <row r="628" spans="1:10" ht="13.5" customHeight="1">
      <c r="A628" s="46">
        <v>1</v>
      </c>
      <c r="B628" s="168" t="s">
        <v>217</v>
      </c>
      <c r="C628" s="168"/>
      <c r="D628" s="168"/>
      <c r="E628" s="168"/>
      <c r="F628" s="168"/>
      <c r="G628" s="171" t="s">
        <v>202</v>
      </c>
      <c r="H628" s="171"/>
      <c r="I628" s="169">
        <f>SUM(I630:I632)</f>
        <v>0</v>
      </c>
      <c r="J628" s="169"/>
    </row>
    <row r="629" spans="1:10" ht="13.5" customHeight="1">
      <c r="A629" s="52"/>
      <c r="B629" s="168" t="s">
        <v>67</v>
      </c>
      <c r="C629" s="168"/>
      <c r="D629" s="168"/>
      <c r="E629" s="168"/>
      <c r="F629" s="168"/>
      <c r="G629" s="171" t="s">
        <v>202</v>
      </c>
      <c r="H629" s="171"/>
      <c r="I629" s="171" t="s">
        <v>202</v>
      </c>
      <c r="J629" s="171"/>
    </row>
    <row r="630" spans="1:10" ht="13.5" customHeight="1">
      <c r="A630" s="46" t="s">
        <v>218</v>
      </c>
      <c r="B630" s="168" t="s">
        <v>219</v>
      </c>
      <c r="C630" s="168"/>
      <c r="D630" s="168"/>
      <c r="E630" s="168"/>
      <c r="F630" s="168"/>
      <c r="G630" s="169"/>
      <c r="H630" s="169"/>
      <c r="I630" s="169">
        <f>G630*0.22</f>
        <v>0</v>
      </c>
      <c r="J630" s="169"/>
    </row>
    <row r="631" spans="1:10" ht="13.5" customHeight="1">
      <c r="A631" s="46" t="s">
        <v>220</v>
      </c>
      <c r="B631" s="168" t="s">
        <v>221</v>
      </c>
      <c r="C631" s="168"/>
      <c r="D631" s="168"/>
      <c r="E631" s="168"/>
      <c r="F631" s="168"/>
      <c r="G631" s="169"/>
      <c r="H631" s="169"/>
      <c r="I631" s="169">
        <f>G631*0.1</f>
        <v>0</v>
      </c>
      <c r="J631" s="169"/>
    </row>
    <row r="632" spans="1:10" ht="25.5" customHeight="1">
      <c r="A632" s="46" t="s">
        <v>222</v>
      </c>
      <c r="B632" s="168" t="s">
        <v>223</v>
      </c>
      <c r="C632" s="168"/>
      <c r="D632" s="168"/>
      <c r="E632" s="168"/>
      <c r="F632" s="168"/>
      <c r="G632" s="169"/>
      <c r="H632" s="169"/>
      <c r="I632" s="169"/>
      <c r="J632" s="169"/>
    </row>
    <row r="633" spans="1:10" ht="13.5" customHeight="1">
      <c r="A633" s="46">
        <v>2</v>
      </c>
      <c r="B633" s="168" t="s">
        <v>224</v>
      </c>
      <c r="C633" s="168"/>
      <c r="D633" s="168"/>
      <c r="E633" s="168"/>
      <c r="F633" s="168"/>
      <c r="G633" s="171" t="s">
        <v>202</v>
      </c>
      <c r="H633" s="171"/>
      <c r="I633" s="169">
        <f>SUM(I635:I639)</f>
        <v>0</v>
      </c>
      <c r="J633" s="169"/>
    </row>
    <row r="634" spans="1:10" ht="13.5" customHeight="1">
      <c r="A634" s="46"/>
      <c r="B634" s="168" t="s">
        <v>67</v>
      </c>
      <c r="C634" s="168"/>
      <c r="D634" s="168"/>
      <c r="E634" s="168"/>
      <c r="F634" s="168"/>
      <c r="G634" s="171" t="s">
        <v>202</v>
      </c>
      <c r="H634" s="171"/>
      <c r="I634" s="171" t="s">
        <v>202</v>
      </c>
      <c r="J634" s="171"/>
    </row>
    <row r="635" spans="1:10" ht="25.5" customHeight="1">
      <c r="A635" s="46" t="s">
        <v>225</v>
      </c>
      <c r="B635" s="168" t="s">
        <v>226</v>
      </c>
      <c r="C635" s="168"/>
      <c r="D635" s="168"/>
      <c r="E635" s="168"/>
      <c r="F635" s="168"/>
      <c r="G635" s="169"/>
      <c r="H635" s="169"/>
      <c r="I635" s="169">
        <f>G635*0.029</f>
        <v>0</v>
      </c>
      <c r="J635" s="169"/>
    </row>
    <row r="636" spans="1:10" ht="25.5" customHeight="1">
      <c r="A636" s="46" t="s">
        <v>227</v>
      </c>
      <c r="B636" s="168" t="s">
        <v>228</v>
      </c>
      <c r="C636" s="168"/>
      <c r="D636" s="168"/>
      <c r="E636" s="168"/>
      <c r="F636" s="168"/>
      <c r="G636" s="169"/>
      <c r="H636" s="169"/>
      <c r="I636" s="169">
        <f>G636*0</f>
        <v>0</v>
      </c>
      <c r="J636" s="169"/>
    </row>
    <row r="637" spans="1:10" ht="25.5" customHeight="1">
      <c r="A637" s="46" t="s">
        <v>229</v>
      </c>
      <c r="B637" s="168" t="s">
        <v>230</v>
      </c>
      <c r="C637" s="168"/>
      <c r="D637" s="168"/>
      <c r="E637" s="168"/>
      <c r="F637" s="168"/>
      <c r="G637" s="169"/>
      <c r="H637" s="169"/>
      <c r="I637" s="169">
        <f>G637*0.002</f>
        <v>0</v>
      </c>
      <c r="J637" s="169"/>
    </row>
    <row r="638" spans="1:10" ht="25.5" customHeight="1">
      <c r="A638" s="46" t="s">
        <v>231</v>
      </c>
      <c r="B638" s="168" t="s">
        <v>232</v>
      </c>
      <c r="C638" s="168"/>
      <c r="D638" s="168"/>
      <c r="E638" s="168"/>
      <c r="F638" s="168"/>
      <c r="G638" s="169"/>
      <c r="H638" s="169"/>
      <c r="I638" s="169"/>
      <c r="J638" s="169"/>
    </row>
    <row r="639" spans="1:10" ht="25.5" customHeight="1">
      <c r="A639" s="46" t="s">
        <v>233</v>
      </c>
      <c r="B639" s="168" t="s">
        <v>232</v>
      </c>
      <c r="C639" s="168"/>
      <c r="D639" s="168"/>
      <c r="E639" s="168"/>
      <c r="F639" s="168"/>
      <c r="G639" s="169"/>
      <c r="H639" s="169"/>
      <c r="I639" s="169"/>
      <c r="J639" s="169"/>
    </row>
    <row r="640" spans="1:10" ht="25.5" customHeight="1">
      <c r="A640" s="46">
        <v>3</v>
      </c>
      <c r="B640" s="168" t="s">
        <v>234</v>
      </c>
      <c r="C640" s="168"/>
      <c r="D640" s="168"/>
      <c r="E640" s="168"/>
      <c r="F640" s="168"/>
      <c r="G640" s="169"/>
      <c r="H640" s="169"/>
      <c r="I640" s="169">
        <f>G640*0.051</f>
        <v>0</v>
      </c>
      <c r="J640" s="169"/>
    </row>
    <row r="641" spans="1:10" ht="13.5" customHeight="1">
      <c r="A641" s="170" t="s">
        <v>201</v>
      </c>
      <c r="B641" s="170"/>
      <c r="C641" s="170"/>
      <c r="D641" s="170"/>
      <c r="E641" s="170"/>
      <c r="F641" s="170"/>
      <c r="G641" s="171" t="s">
        <v>202</v>
      </c>
      <c r="H641" s="171"/>
      <c r="I641" s="169">
        <f>I628+I633+I640</f>
        <v>0</v>
      </c>
      <c r="J641" s="169"/>
    </row>
    <row r="642" spans="1:10">
      <c r="A642" s="53"/>
      <c r="B642" s="53"/>
      <c r="C642" s="43"/>
      <c r="D642" s="43"/>
      <c r="E642" s="43"/>
      <c r="F642" s="43"/>
      <c r="G642" s="43"/>
      <c r="H642" s="43"/>
      <c r="I642" s="43"/>
      <c r="J642" s="43"/>
    </row>
    <row r="643" spans="1:10" ht="37.5" customHeight="1">
      <c r="A643" s="172" t="s">
        <v>235</v>
      </c>
      <c r="B643" s="172"/>
      <c r="C643" s="172"/>
      <c r="D643" s="172"/>
      <c r="E643" s="172"/>
      <c r="F643" s="172"/>
      <c r="G643" s="172"/>
      <c r="H643" s="172"/>
      <c r="I643" s="172"/>
      <c r="J643" s="172"/>
    </row>
  </sheetData>
  <mergeCells count="1204">
    <mergeCell ref="G1:J1"/>
    <mergeCell ref="G3:J3"/>
    <mergeCell ref="G5:J5"/>
    <mergeCell ref="A8:J8"/>
    <mergeCell ref="A10:J10"/>
    <mergeCell ref="A12:J12"/>
    <mergeCell ref="A14:J14"/>
    <mergeCell ref="A16:J16"/>
    <mergeCell ref="A18:J18"/>
    <mergeCell ref="A20:A22"/>
    <mergeCell ref="B20:B22"/>
    <mergeCell ref="C20:C22"/>
    <mergeCell ref="D20:G20"/>
    <mergeCell ref="H20:H22"/>
    <mergeCell ref="I20:I22"/>
    <mergeCell ref="J20:J22"/>
    <mergeCell ref="D21:D22"/>
    <mergeCell ref="E21:G21"/>
    <mergeCell ref="A28:B28"/>
    <mergeCell ref="A30:J30"/>
    <mergeCell ref="B32:D32"/>
    <mergeCell ref="E32:F32"/>
    <mergeCell ref="I32:J32"/>
    <mergeCell ref="B33:D33"/>
    <mergeCell ref="E33:F33"/>
    <mergeCell ref="I33:J33"/>
    <mergeCell ref="B34:D34"/>
    <mergeCell ref="E34:F34"/>
    <mergeCell ref="I34:J34"/>
    <mergeCell ref="B35:D35"/>
    <mergeCell ref="E35:F35"/>
    <mergeCell ref="I35:J35"/>
    <mergeCell ref="B36:D36"/>
    <mergeCell ref="E36:F36"/>
    <mergeCell ref="I36:J36"/>
    <mergeCell ref="A37:D37"/>
    <mergeCell ref="E37:F37"/>
    <mergeCell ref="I37:J37"/>
    <mergeCell ref="A39:J39"/>
    <mergeCell ref="B41:D41"/>
    <mergeCell ref="G41:H41"/>
    <mergeCell ref="I41:J41"/>
    <mergeCell ref="B42:D42"/>
    <mergeCell ref="G42:H42"/>
    <mergeCell ref="I42:J42"/>
    <mergeCell ref="B43:D43"/>
    <mergeCell ref="G43:H43"/>
    <mergeCell ref="I43:J43"/>
    <mergeCell ref="B44:D44"/>
    <mergeCell ref="G44:H44"/>
    <mergeCell ref="I44:J44"/>
    <mergeCell ref="B45:D45"/>
    <mergeCell ref="G45:H45"/>
    <mergeCell ref="I45:J45"/>
    <mergeCell ref="A46:D46"/>
    <mergeCell ref="G46:H46"/>
    <mergeCell ref="I46:J46"/>
    <mergeCell ref="A48:J48"/>
    <mergeCell ref="B50:F50"/>
    <mergeCell ref="G50:H50"/>
    <mergeCell ref="I50:J50"/>
    <mergeCell ref="B51:F51"/>
    <mergeCell ref="G51:H51"/>
    <mergeCell ref="I51:J51"/>
    <mergeCell ref="B52:F52"/>
    <mergeCell ref="G52:H52"/>
    <mergeCell ref="I52:J52"/>
    <mergeCell ref="B53:F53"/>
    <mergeCell ref="G53:H53"/>
    <mergeCell ref="I53:J53"/>
    <mergeCell ref="B54:F54"/>
    <mergeCell ref="G54:H54"/>
    <mergeCell ref="I54:J54"/>
    <mergeCell ref="B55:F55"/>
    <mergeCell ref="G55:H55"/>
    <mergeCell ref="I55:J55"/>
    <mergeCell ref="B56:F56"/>
    <mergeCell ref="G56:H56"/>
    <mergeCell ref="I56:J56"/>
    <mergeCell ref="B57:F57"/>
    <mergeCell ref="G57:H57"/>
    <mergeCell ref="I57:J57"/>
    <mergeCell ref="B58:F58"/>
    <mergeCell ref="G58:H58"/>
    <mergeCell ref="I58:J58"/>
    <mergeCell ref="B59:F59"/>
    <mergeCell ref="G59:H59"/>
    <mergeCell ref="I59:J59"/>
    <mergeCell ref="B60:F60"/>
    <mergeCell ref="G60:H60"/>
    <mergeCell ref="I60:J60"/>
    <mergeCell ref="B61:F61"/>
    <mergeCell ref="G61:H61"/>
    <mergeCell ref="I61:J61"/>
    <mergeCell ref="B62:F62"/>
    <mergeCell ref="G62:H62"/>
    <mergeCell ref="I62:J62"/>
    <mergeCell ref="B63:F63"/>
    <mergeCell ref="G63:H63"/>
    <mergeCell ref="I63:J63"/>
    <mergeCell ref="B64:F64"/>
    <mergeCell ref="G64:H64"/>
    <mergeCell ref="I64:J64"/>
    <mergeCell ref="A65:F65"/>
    <mergeCell ref="G65:H65"/>
    <mergeCell ref="I65:J65"/>
    <mergeCell ref="A67:J67"/>
    <mergeCell ref="A69:J69"/>
    <mergeCell ref="A71:J71"/>
    <mergeCell ref="A73:A75"/>
    <mergeCell ref="B73:B75"/>
    <mergeCell ref="C73:C75"/>
    <mergeCell ref="D73:G73"/>
    <mergeCell ref="H73:H75"/>
    <mergeCell ref="I73:I75"/>
    <mergeCell ref="J73:J75"/>
    <mergeCell ref="D74:D75"/>
    <mergeCell ref="E74:G74"/>
    <mergeCell ref="A80:B80"/>
    <mergeCell ref="A82:J82"/>
    <mergeCell ref="B84:D84"/>
    <mergeCell ref="E84:F84"/>
    <mergeCell ref="I84:J84"/>
    <mergeCell ref="B85:D85"/>
    <mergeCell ref="E85:F85"/>
    <mergeCell ref="I85:J85"/>
    <mergeCell ref="B86:D86"/>
    <mergeCell ref="E86:F86"/>
    <mergeCell ref="I86:J86"/>
    <mergeCell ref="B87:D87"/>
    <mergeCell ref="E87:F87"/>
    <mergeCell ref="I87:J87"/>
    <mergeCell ref="B88:D88"/>
    <mergeCell ref="E88:F88"/>
    <mergeCell ref="I88:J88"/>
    <mergeCell ref="A89:D89"/>
    <mergeCell ref="E89:F89"/>
    <mergeCell ref="I89:J89"/>
    <mergeCell ref="A91:J91"/>
    <mergeCell ref="B93:D93"/>
    <mergeCell ref="G93:H93"/>
    <mergeCell ref="I93:J93"/>
    <mergeCell ref="B94:D94"/>
    <mergeCell ref="G94:H94"/>
    <mergeCell ref="I94:J94"/>
    <mergeCell ref="B95:D95"/>
    <mergeCell ref="G95:H95"/>
    <mergeCell ref="I95:J95"/>
    <mergeCell ref="B96:D96"/>
    <mergeCell ref="G96:H96"/>
    <mergeCell ref="I96:J96"/>
    <mergeCell ref="B97:D97"/>
    <mergeCell ref="G97:H97"/>
    <mergeCell ref="I97:J97"/>
    <mergeCell ref="A98:D98"/>
    <mergeCell ref="G98:H98"/>
    <mergeCell ref="I98:J98"/>
    <mergeCell ref="A100:J100"/>
    <mergeCell ref="B102:F102"/>
    <mergeCell ref="G102:H102"/>
    <mergeCell ref="I102:J102"/>
    <mergeCell ref="B103:F103"/>
    <mergeCell ref="G103:H103"/>
    <mergeCell ref="I103:J103"/>
    <mergeCell ref="B104:F104"/>
    <mergeCell ref="G104:H104"/>
    <mergeCell ref="I104:J104"/>
    <mergeCell ref="B105:F105"/>
    <mergeCell ref="G105:H105"/>
    <mergeCell ref="I105:J105"/>
    <mergeCell ref="B106:F106"/>
    <mergeCell ref="G106:H106"/>
    <mergeCell ref="I106:J106"/>
    <mergeCell ref="B107:F107"/>
    <mergeCell ref="G107:H107"/>
    <mergeCell ref="I107:J107"/>
    <mergeCell ref="B108:F108"/>
    <mergeCell ref="G108:H108"/>
    <mergeCell ref="I108:J108"/>
    <mergeCell ref="B109:F109"/>
    <mergeCell ref="G109:H109"/>
    <mergeCell ref="I109:J109"/>
    <mergeCell ref="B110:F110"/>
    <mergeCell ref="G110:H110"/>
    <mergeCell ref="I110:J110"/>
    <mergeCell ref="B111:F111"/>
    <mergeCell ref="G111:H111"/>
    <mergeCell ref="I111:J111"/>
    <mergeCell ref="B112:F112"/>
    <mergeCell ref="G112:H112"/>
    <mergeCell ref="I112:J112"/>
    <mergeCell ref="B113:F113"/>
    <mergeCell ref="G113:H113"/>
    <mergeCell ref="I113:J113"/>
    <mergeCell ref="B114:F114"/>
    <mergeCell ref="G114:H114"/>
    <mergeCell ref="I114:J114"/>
    <mergeCell ref="B115:F115"/>
    <mergeCell ref="G115:H115"/>
    <mergeCell ref="I115:J115"/>
    <mergeCell ref="A133:B133"/>
    <mergeCell ref="A135:J135"/>
    <mergeCell ref="B137:D137"/>
    <mergeCell ref="E137:F137"/>
    <mergeCell ref="I137:J137"/>
    <mergeCell ref="B138:D138"/>
    <mergeCell ref="E138:F138"/>
    <mergeCell ref="I138:J138"/>
    <mergeCell ref="B139:D139"/>
    <mergeCell ref="I139:J139"/>
    <mergeCell ref="B140:D140"/>
    <mergeCell ref="I140:J140"/>
    <mergeCell ref="B141:D141"/>
    <mergeCell ref="I141:J141"/>
    <mergeCell ref="B116:F116"/>
    <mergeCell ref="G116:H116"/>
    <mergeCell ref="I116:J116"/>
    <mergeCell ref="A117:F117"/>
    <mergeCell ref="G117:H117"/>
    <mergeCell ref="I117:J117"/>
    <mergeCell ref="A119:J119"/>
    <mergeCell ref="A121:J121"/>
    <mergeCell ref="A123:J123"/>
    <mergeCell ref="A125:A127"/>
    <mergeCell ref="B125:B127"/>
    <mergeCell ref="C125:C127"/>
    <mergeCell ref="D125:G125"/>
    <mergeCell ref="H125:H127"/>
    <mergeCell ref="I125:I127"/>
    <mergeCell ref="J125:J127"/>
    <mergeCell ref="D126:D127"/>
    <mergeCell ref="E126:G126"/>
    <mergeCell ref="A142:D142"/>
    <mergeCell ref="E142:F142"/>
    <mergeCell ref="I142:J142"/>
    <mergeCell ref="A144:J144"/>
    <mergeCell ref="B146:D146"/>
    <mergeCell ref="G146:H146"/>
    <mergeCell ref="I146:J146"/>
    <mergeCell ref="B147:D147"/>
    <mergeCell ref="G147:H147"/>
    <mergeCell ref="I147:J147"/>
    <mergeCell ref="B148:D148"/>
    <mergeCell ref="G148:H148"/>
    <mergeCell ref="I148:J148"/>
    <mergeCell ref="B149:D149"/>
    <mergeCell ref="G149:H149"/>
    <mergeCell ref="I149:J149"/>
    <mergeCell ref="B150:D150"/>
    <mergeCell ref="G150:H150"/>
    <mergeCell ref="I150:J150"/>
    <mergeCell ref="A151:D151"/>
    <mergeCell ref="G151:H151"/>
    <mergeCell ref="I151:J151"/>
    <mergeCell ref="A153:J153"/>
    <mergeCell ref="B155:F155"/>
    <mergeCell ref="G155:H155"/>
    <mergeCell ref="I155:J155"/>
    <mergeCell ref="B156:F156"/>
    <mergeCell ref="G156:H156"/>
    <mergeCell ref="I156:J156"/>
    <mergeCell ref="B157:F157"/>
    <mergeCell ref="G157:H157"/>
    <mergeCell ref="I157:J157"/>
    <mergeCell ref="B158:F158"/>
    <mergeCell ref="G158:H158"/>
    <mergeCell ref="I158:J158"/>
    <mergeCell ref="B159:F159"/>
    <mergeCell ref="G159:H159"/>
    <mergeCell ref="I159:J159"/>
    <mergeCell ref="B160:F160"/>
    <mergeCell ref="G160:H160"/>
    <mergeCell ref="I160:J160"/>
    <mergeCell ref="B161:F161"/>
    <mergeCell ref="G161:H161"/>
    <mergeCell ref="I161:J161"/>
    <mergeCell ref="B162:F162"/>
    <mergeCell ref="G162:H162"/>
    <mergeCell ref="I162:J162"/>
    <mergeCell ref="B163:F163"/>
    <mergeCell ref="G163:H163"/>
    <mergeCell ref="I163:J163"/>
    <mergeCell ref="B164:F164"/>
    <mergeCell ref="G164:H164"/>
    <mergeCell ref="I164:J164"/>
    <mergeCell ref="B165:F165"/>
    <mergeCell ref="G165:H165"/>
    <mergeCell ref="I165:J165"/>
    <mergeCell ref="B166:F166"/>
    <mergeCell ref="G166:H166"/>
    <mergeCell ref="I166:J166"/>
    <mergeCell ref="B167:F167"/>
    <mergeCell ref="G167:H167"/>
    <mergeCell ref="I167:J167"/>
    <mergeCell ref="B168:F168"/>
    <mergeCell ref="G168:H168"/>
    <mergeCell ref="I168:J168"/>
    <mergeCell ref="B169:F169"/>
    <mergeCell ref="G169:H169"/>
    <mergeCell ref="I169:J169"/>
    <mergeCell ref="A170:F170"/>
    <mergeCell ref="G170:H170"/>
    <mergeCell ref="I170:J170"/>
    <mergeCell ref="A172:J172"/>
    <mergeCell ref="A174:J174"/>
    <mergeCell ref="A176:J176"/>
    <mergeCell ref="A178:A180"/>
    <mergeCell ref="B178:B180"/>
    <mergeCell ref="C178:C180"/>
    <mergeCell ref="D178:G178"/>
    <mergeCell ref="H178:H180"/>
    <mergeCell ref="I178:I180"/>
    <mergeCell ref="J178:J180"/>
    <mergeCell ref="D179:D180"/>
    <mergeCell ref="E179:G179"/>
    <mergeCell ref="A188:B188"/>
    <mergeCell ref="A190:J190"/>
    <mergeCell ref="B192:D192"/>
    <mergeCell ref="E192:F192"/>
    <mergeCell ref="I192:J192"/>
    <mergeCell ref="B193:D193"/>
    <mergeCell ref="E193:F193"/>
    <mergeCell ref="I193:J193"/>
    <mergeCell ref="B194:D194"/>
    <mergeCell ref="E194:F194"/>
    <mergeCell ref="I194:J194"/>
    <mergeCell ref="B195:D195"/>
    <mergeCell ref="E195:F195"/>
    <mergeCell ref="I195:J195"/>
    <mergeCell ref="B196:D196"/>
    <mergeCell ref="E196:F196"/>
    <mergeCell ref="I196:J196"/>
    <mergeCell ref="A197:D197"/>
    <mergeCell ref="E197:F197"/>
    <mergeCell ref="I197:J197"/>
    <mergeCell ref="A199:J199"/>
    <mergeCell ref="B201:D201"/>
    <mergeCell ref="G201:H201"/>
    <mergeCell ref="I201:J201"/>
    <mergeCell ref="B202:D202"/>
    <mergeCell ref="G202:H202"/>
    <mergeCell ref="I202:J202"/>
    <mergeCell ref="B203:D203"/>
    <mergeCell ref="G203:H203"/>
    <mergeCell ref="I203:J203"/>
    <mergeCell ref="B204:D204"/>
    <mergeCell ref="G204:H204"/>
    <mergeCell ref="I204:J204"/>
    <mergeCell ref="B205:D205"/>
    <mergeCell ref="G205:H205"/>
    <mergeCell ref="I205:J205"/>
    <mergeCell ref="A206:D206"/>
    <mergeCell ref="G206:H206"/>
    <mergeCell ref="I206:J206"/>
    <mergeCell ref="A208:J208"/>
    <mergeCell ref="B210:F210"/>
    <mergeCell ref="G210:H210"/>
    <mergeCell ref="I210:J210"/>
    <mergeCell ref="B211:F211"/>
    <mergeCell ref="G211:H211"/>
    <mergeCell ref="I211:J211"/>
    <mergeCell ref="B212:F212"/>
    <mergeCell ref="G212:H212"/>
    <mergeCell ref="I212:J212"/>
    <mergeCell ref="B213:F213"/>
    <mergeCell ref="G213:H213"/>
    <mergeCell ref="I213:J213"/>
    <mergeCell ref="B214:F214"/>
    <mergeCell ref="G214:H214"/>
    <mergeCell ref="I214:J214"/>
    <mergeCell ref="B215:F215"/>
    <mergeCell ref="G215:H215"/>
    <mergeCell ref="I215:J215"/>
    <mergeCell ref="B216:F216"/>
    <mergeCell ref="G216:H216"/>
    <mergeCell ref="I216:J216"/>
    <mergeCell ref="B217:F217"/>
    <mergeCell ref="G217:H217"/>
    <mergeCell ref="I217:J217"/>
    <mergeCell ref="B218:F218"/>
    <mergeCell ref="G218:H218"/>
    <mergeCell ref="I218:J218"/>
    <mergeCell ref="B219:F219"/>
    <mergeCell ref="G219:H219"/>
    <mergeCell ref="I219:J219"/>
    <mergeCell ref="B220:F220"/>
    <mergeCell ref="G220:H220"/>
    <mergeCell ref="I220:J220"/>
    <mergeCell ref="B221:F221"/>
    <mergeCell ref="G221:H221"/>
    <mergeCell ref="I221:J221"/>
    <mergeCell ref="B222:F222"/>
    <mergeCell ref="G222:H222"/>
    <mergeCell ref="I222:J222"/>
    <mergeCell ref="B223:F223"/>
    <mergeCell ref="G223:H223"/>
    <mergeCell ref="I223:J223"/>
    <mergeCell ref="B224:F224"/>
    <mergeCell ref="G224:H224"/>
    <mergeCell ref="I224:J224"/>
    <mergeCell ref="A225:F225"/>
    <mergeCell ref="G225:H225"/>
    <mergeCell ref="I225:J225"/>
    <mergeCell ref="A227:J227"/>
    <mergeCell ref="A229:J229"/>
    <mergeCell ref="A231:J231"/>
    <mergeCell ref="A233:A235"/>
    <mergeCell ref="B233:B235"/>
    <mergeCell ref="C233:C235"/>
    <mergeCell ref="D233:G233"/>
    <mergeCell ref="H233:H235"/>
    <mergeCell ref="I233:I235"/>
    <mergeCell ref="J233:J235"/>
    <mergeCell ref="D234:D235"/>
    <mergeCell ref="E234:G234"/>
    <mergeCell ref="A240:B240"/>
    <mergeCell ref="A242:J242"/>
    <mergeCell ref="B244:D244"/>
    <mergeCell ref="E244:F244"/>
    <mergeCell ref="I244:J244"/>
    <mergeCell ref="B245:D245"/>
    <mergeCell ref="E245:F245"/>
    <mergeCell ref="I245:J245"/>
    <mergeCell ref="B246:D246"/>
    <mergeCell ref="E246:F246"/>
    <mergeCell ref="I246:J246"/>
    <mergeCell ref="B247:D247"/>
    <mergeCell ref="E247:F247"/>
    <mergeCell ref="I247:J247"/>
    <mergeCell ref="B248:D248"/>
    <mergeCell ref="E248:F248"/>
    <mergeCell ref="I248:J248"/>
    <mergeCell ref="A249:D249"/>
    <mergeCell ref="E249:F249"/>
    <mergeCell ref="I249:J249"/>
    <mergeCell ref="A251:J251"/>
    <mergeCell ref="B253:D253"/>
    <mergeCell ref="G253:H253"/>
    <mergeCell ref="I253:J253"/>
    <mergeCell ref="B254:D254"/>
    <mergeCell ref="G254:H254"/>
    <mergeCell ref="I254:J254"/>
    <mergeCell ref="B255:D255"/>
    <mergeCell ref="G255:H255"/>
    <mergeCell ref="I255:J255"/>
    <mergeCell ref="B256:D256"/>
    <mergeCell ref="G256:H256"/>
    <mergeCell ref="I256:J256"/>
    <mergeCell ref="B257:D257"/>
    <mergeCell ref="G257:H257"/>
    <mergeCell ref="I257:J257"/>
    <mergeCell ref="A258:D258"/>
    <mergeCell ref="G258:H258"/>
    <mergeCell ref="I258:J258"/>
    <mergeCell ref="A260:J260"/>
    <mergeCell ref="B262:F262"/>
    <mergeCell ref="G262:H262"/>
    <mergeCell ref="I262:J262"/>
    <mergeCell ref="B263:F263"/>
    <mergeCell ref="G263:H263"/>
    <mergeCell ref="I263:J263"/>
    <mergeCell ref="B264:F264"/>
    <mergeCell ref="G264:H264"/>
    <mergeCell ref="I264:J264"/>
    <mergeCell ref="B265:F265"/>
    <mergeCell ref="G265:H265"/>
    <mergeCell ref="I265:J265"/>
    <mergeCell ref="B266:F266"/>
    <mergeCell ref="G266:H266"/>
    <mergeCell ref="I266:J266"/>
    <mergeCell ref="B267:F267"/>
    <mergeCell ref="G267:H267"/>
    <mergeCell ref="I267:J267"/>
    <mergeCell ref="B268:F268"/>
    <mergeCell ref="G268:H268"/>
    <mergeCell ref="I268:J268"/>
    <mergeCell ref="B269:F269"/>
    <mergeCell ref="G269:H269"/>
    <mergeCell ref="I269:J269"/>
    <mergeCell ref="B270:F270"/>
    <mergeCell ref="G270:H270"/>
    <mergeCell ref="I270:J270"/>
    <mergeCell ref="B271:F271"/>
    <mergeCell ref="G271:H271"/>
    <mergeCell ref="I271:J271"/>
    <mergeCell ref="B272:F272"/>
    <mergeCell ref="G272:H272"/>
    <mergeCell ref="I272:J272"/>
    <mergeCell ref="B273:F273"/>
    <mergeCell ref="G273:H273"/>
    <mergeCell ref="I273:J273"/>
    <mergeCell ref="B274:F274"/>
    <mergeCell ref="G274:H274"/>
    <mergeCell ref="I274:J274"/>
    <mergeCell ref="B275:F275"/>
    <mergeCell ref="G275:H275"/>
    <mergeCell ref="I275:J275"/>
    <mergeCell ref="B276:F276"/>
    <mergeCell ref="G276:H276"/>
    <mergeCell ref="I276:J276"/>
    <mergeCell ref="A277:F277"/>
    <mergeCell ref="G277:H277"/>
    <mergeCell ref="I277:J277"/>
    <mergeCell ref="A279:J279"/>
    <mergeCell ref="A281:J281"/>
    <mergeCell ref="A283:J283"/>
    <mergeCell ref="A285:A287"/>
    <mergeCell ref="B285:B287"/>
    <mergeCell ref="C285:C287"/>
    <mergeCell ref="D285:G285"/>
    <mergeCell ref="H285:H287"/>
    <mergeCell ref="I285:I287"/>
    <mergeCell ref="J285:J287"/>
    <mergeCell ref="D286:D287"/>
    <mergeCell ref="E286:G286"/>
    <mergeCell ref="A292:B292"/>
    <mergeCell ref="A294:J294"/>
    <mergeCell ref="B296:D296"/>
    <mergeCell ref="E296:F296"/>
    <mergeCell ref="I296:J296"/>
    <mergeCell ref="B297:D297"/>
    <mergeCell ref="E297:F297"/>
    <mergeCell ref="I297:J297"/>
    <mergeCell ref="B298:D298"/>
    <mergeCell ref="E298:F298"/>
    <mergeCell ref="I298:J298"/>
    <mergeCell ref="B299:D299"/>
    <mergeCell ref="E299:F299"/>
    <mergeCell ref="I299:J299"/>
    <mergeCell ref="B300:D300"/>
    <mergeCell ref="E300:F300"/>
    <mergeCell ref="I300:J300"/>
    <mergeCell ref="A301:D301"/>
    <mergeCell ref="E301:F301"/>
    <mergeCell ref="I301:J301"/>
    <mergeCell ref="A303:J303"/>
    <mergeCell ref="B305:D305"/>
    <mergeCell ref="G305:H305"/>
    <mergeCell ref="I305:J305"/>
    <mergeCell ref="B306:D306"/>
    <mergeCell ref="G306:H306"/>
    <mergeCell ref="I306:J306"/>
    <mergeCell ref="B307:D307"/>
    <mergeCell ref="G307:H307"/>
    <mergeCell ref="I307:J307"/>
    <mergeCell ref="B308:D308"/>
    <mergeCell ref="G308:H308"/>
    <mergeCell ref="I308:J308"/>
    <mergeCell ref="B309:D309"/>
    <mergeCell ref="G309:H309"/>
    <mergeCell ref="I309:J309"/>
    <mergeCell ref="A310:D310"/>
    <mergeCell ref="G310:H310"/>
    <mergeCell ref="I310:J310"/>
    <mergeCell ref="A312:J312"/>
    <mergeCell ref="B314:F314"/>
    <mergeCell ref="G314:H314"/>
    <mergeCell ref="I314:J314"/>
    <mergeCell ref="B315:F315"/>
    <mergeCell ref="G315:H315"/>
    <mergeCell ref="I315:J315"/>
    <mergeCell ref="B316:F316"/>
    <mergeCell ref="G316:H316"/>
    <mergeCell ref="I316:J316"/>
    <mergeCell ref="B317:F317"/>
    <mergeCell ref="G317:H317"/>
    <mergeCell ref="I317:J317"/>
    <mergeCell ref="B318:F318"/>
    <mergeCell ref="G318:H318"/>
    <mergeCell ref="I318:J318"/>
    <mergeCell ref="B319:F319"/>
    <mergeCell ref="G319:H319"/>
    <mergeCell ref="I319:J319"/>
    <mergeCell ref="B320:F320"/>
    <mergeCell ref="G320:H320"/>
    <mergeCell ref="I320:J320"/>
    <mergeCell ref="B321:F321"/>
    <mergeCell ref="G321:H321"/>
    <mergeCell ref="I321:J321"/>
    <mergeCell ref="B322:F322"/>
    <mergeCell ref="G322:H322"/>
    <mergeCell ref="I322:J322"/>
    <mergeCell ref="B323:F323"/>
    <mergeCell ref="G323:H323"/>
    <mergeCell ref="I323:J323"/>
    <mergeCell ref="B324:F324"/>
    <mergeCell ref="G324:H324"/>
    <mergeCell ref="I324:J324"/>
    <mergeCell ref="B325:F325"/>
    <mergeCell ref="G325:H325"/>
    <mergeCell ref="I325:J325"/>
    <mergeCell ref="B326:F326"/>
    <mergeCell ref="G326:H326"/>
    <mergeCell ref="I326:J326"/>
    <mergeCell ref="B327:F327"/>
    <mergeCell ref="G327:H327"/>
    <mergeCell ref="I327:J327"/>
    <mergeCell ref="B328:F328"/>
    <mergeCell ref="G328:H328"/>
    <mergeCell ref="I328:J328"/>
    <mergeCell ref="A329:F329"/>
    <mergeCell ref="G329:H329"/>
    <mergeCell ref="I329:J329"/>
    <mergeCell ref="A331:J331"/>
    <mergeCell ref="A333:J333"/>
    <mergeCell ref="A335:J335"/>
    <mergeCell ref="A337:A339"/>
    <mergeCell ref="B337:B339"/>
    <mergeCell ref="C337:C339"/>
    <mergeCell ref="D337:G337"/>
    <mergeCell ref="H337:H339"/>
    <mergeCell ref="I337:I339"/>
    <mergeCell ref="J337:J339"/>
    <mergeCell ref="D338:D339"/>
    <mergeCell ref="E338:G338"/>
    <mergeCell ref="A344:B344"/>
    <mergeCell ref="A346:J346"/>
    <mergeCell ref="B348:D348"/>
    <mergeCell ref="E348:F348"/>
    <mergeCell ref="I348:J348"/>
    <mergeCell ref="B349:D349"/>
    <mergeCell ref="E349:F349"/>
    <mergeCell ref="I349:J349"/>
    <mergeCell ref="B350:D350"/>
    <mergeCell ref="E350:F350"/>
    <mergeCell ref="I350:J350"/>
    <mergeCell ref="B351:D351"/>
    <mergeCell ref="E351:F351"/>
    <mergeCell ref="I351:J351"/>
    <mergeCell ref="B352:D352"/>
    <mergeCell ref="E352:F352"/>
    <mergeCell ref="I352:J352"/>
    <mergeCell ref="A353:D353"/>
    <mergeCell ref="E353:F353"/>
    <mergeCell ref="I353:J353"/>
    <mergeCell ref="A355:J355"/>
    <mergeCell ref="B357:D357"/>
    <mergeCell ref="G357:H357"/>
    <mergeCell ref="I357:J357"/>
    <mergeCell ref="B358:D358"/>
    <mergeCell ref="G358:H358"/>
    <mergeCell ref="I358:J358"/>
    <mergeCell ref="B359:D359"/>
    <mergeCell ref="G359:H359"/>
    <mergeCell ref="I359:J359"/>
    <mergeCell ref="B360:D360"/>
    <mergeCell ref="G360:H360"/>
    <mergeCell ref="I360:J360"/>
    <mergeCell ref="B361:D361"/>
    <mergeCell ref="G361:H361"/>
    <mergeCell ref="I361:J361"/>
    <mergeCell ref="A362:D362"/>
    <mergeCell ref="G362:H362"/>
    <mergeCell ref="I362:J362"/>
    <mergeCell ref="A364:J364"/>
    <mergeCell ref="B366:F366"/>
    <mergeCell ref="G366:H366"/>
    <mergeCell ref="I366:J366"/>
    <mergeCell ref="B367:F367"/>
    <mergeCell ref="G367:H367"/>
    <mergeCell ref="I367:J367"/>
    <mergeCell ref="B368:F368"/>
    <mergeCell ref="G368:H368"/>
    <mergeCell ref="I368:J368"/>
    <mergeCell ref="B369:F369"/>
    <mergeCell ref="G369:H369"/>
    <mergeCell ref="I369:J369"/>
    <mergeCell ref="B370:F370"/>
    <mergeCell ref="G370:H370"/>
    <mergeCell ref="I370:J370"/>
    <mergeCell ref="B371:F371"/>
    <mergeCell ref="G371:H371"/>
    <mergeCell ref="I371:J371"/>
    <mergeCell ref="B372:F372"/>
    <mergeCell ref="G372:H372"/>
    <mergeCell ref="I372:J372"/>
    <mergeCell ref="B373:F373"/>
    <mergeCell ref="G373:H373"/>
    <mergeCell ref="I373:J373"/>
    <mergeCell ref="B374:F374"/>
    <mergeCell ref="G374:H374"/>
    <mergeCell ref="I374:J374"/>
    <mergeCell ref="B375:F375"/>
    <mergeCell ref="G375:H375"/>
    <mergeCell ref="I375:J375"/>
    <mergeCell ref="B376:F376"/>
    <mergeCell ref="G376:H376"/>
    <mergeCell ref="I376:J376"/>
    <mergeCell ref="B377:F377"/>
    <mergeCell ref="G377:H377"/>
    <mergeCell ref="I377:J377"/>
    <mergeCell ref="B378:F378"/>
    <mergeCell ref="G378:H378"/>
    <mergeCell ref="I378:J378"/>
    <mergeCell ref="B379:F379"/>
    <mergeCell ref="G379:H379"/>
    <mergeCell ref="I379:J379"/>
    <mergeCell ref="B380:F380"/>
    <mergeCell ref="G380:H380"/>
    <mergeCell ref="I380:J380"/>
    <mergeCell ref="A381:F381"/>
    <mergeCell ref="G381:H381"/>
    <mergeCell ref="I381:J381"/>
    <mergeCell ref="A383:J383"/>
    <mergeCell ref="A385:J385"/>
    <mergeCell ref="A387:J387"/>
    <mergeCell ref="A389:A391"/>
    <mergeCell ref="B389:B391"/>
    <mergeCell ref="C389:C391"/>
    <mergeCell ref="D389:G389"/>
    <mergeCell ref="H389:H391"/>
    <mergeCell ref="I389:I391"/>
    <mergeCell ref="J389:J391"/>
    <mergeCell ref="D390:D391"/>
    <mergeCell ref="E390:G390"/>
    <mergeCell ref="A396:B396"/>
    <mergeCell ref="A398:J398"/>
    <mergeCell ref="B400:D400"/>
    <mergeCell ref="E400:F400"/>
    <mergeCell ref="I400:J400"/>
    <mergeCell ref="B401:D401"/>
    <mergeCell ref="E401:F401"/>
    <mergeCell ref="I401:J401"/>
    <mergeCell ref="B402:D402"/>
    <mergeCell ref="E402:F402"/>
    <mergeCell ref="I402:J402"/>
    <mergeCell ref="B403:D403"/>
    <mergeCell ref="E403:F403"/>
    <mergeCell ref="I403:J403"/>
    <mergeCell ref="B404:D404"/>
    <mergeCell ref="E404:F404"/>
    <mergeCell ref="I404:J404"/>
    <mergeCell ref="A405:D405"/>
    <mergeCell ref="E405:F405"/>
    <mergeCell ref="I405:J405"/>
    <mergeCell ref="A407:J407"/>
    <mergeCell ref="B409:D409"/>
    <mergeCell ref="G409:H409"/>
    <mergeCell ref="I409:J409"/>
    <mergeCell ref="B410:D410"/>
    <mergeCell ref="G410:H410"/>
    <mergeCell ref="I410:J410"/>
    <mergeCell ref="B411:D411"/>
    <mergeCell ref="G411:H411"/>
    <mergeCell ref="I411:J411"/>
    <mergeCell ref="B412:D412"/>
    <mergeCell ref="G412:H412"/>
    <mergeCell ref="I412:J412"/>
    <mergeCell ref="B413:D413"/>
    <mergeCell ref="G413:H413"/>
    <mergeCell ref="I413:J413"/>
    <mergeCell ref="A414:D414"/>
    <mergeCell ref="G414:H414"/>
    <mergeCell ref="I414:J414"/>
    <mergeCell ref="A416:J416"/>
    <mergeCell ref="B418:F418"/>
    <mergeCell ref="G418:H418"/>
    <mergeCell ref="I418:J418"/>
    <mergeCell ref="B419:F419"/>
    <mergeCell ref="G419:H419"/>
    <mergeCell ref="I419:J419"/>
    <mergeCell ref="B420:F420"/>
    <mergeCell ref="G420:H420"/>
    <mergeCell ref="I420:J420"/>
    <mergeCell ref="B421:F421"/>
    <mergeCell ref="G421:H421"/>
    <mergeCell ref="I421:J421"/>
    <mergeCell ref="B422:F422"/>
    <mergeCell ref="G422:H422"/>
    <mergeCell ref="I422:J422"/>
    <mergeCell ref="B423:F423"/>
    <mergeCell ref="G423:H423"/>
    <mergeCell ref="I423:J423"/>
    <mergeCell ref="B424:F424"/>
    <mergeCell ref="G424:H424"/>
    <mergeCell ref="I424:J424"/>
    <mergeCell ref="B425:F425"/>
    <mergeCell ref="G425:H425"/>
    <mergeCell ref="I425:J425"/>
    <mergeCell ref="B426:F426"/>
    <mergeCell ref="G426:H426"/>
    <mergeCell ref="I426:J426"/>
    <mergeCell ref="B427:F427"/>
    <mergeCell ref="G427:H427"/>
    <mergeCell ref="I427:J427"/>
    <mergeCell ref="B428:F428"/>
    <mergeCell ref="G428:H428"/>
    <mergeCell ref="I428:J428"/>
    <mergeCell ref="B429:F429"/>
    <mergeCell ref="G429:H429"/>
    <mergeCell ref="I429:J429"/>
    <mergeCell ref="B430:F430"/>
    <mergeCell ref="G430:H430"/>
    <mergeCell ref="I430:J430"/>
    <mergeCell ref="B431:F431"/>
    <mergeCell ref="G431:H431"/>
    <mergeCell ref="I431:J431"/>
    <mergeCell ref="B432:F432"/>
    <mergeCell ref="G432:H432"/>
    <mergeCell ref="I432:J432"/>
    <mergeCell ref="A433:F433"/>
    <mergeCell ref="G433:H433"/>
    <mergeCell ref="I433:J433"/>
    <mergeCell ref="A435:J435"/>
    <mergeCell ref="A437:J437"/>
    <mergeCell ref="A439:J439"/>
    <mergeCell ref="A441:A443"/>
    <mergeCell ref="B441:B443"/>
    <mergeCell ref="C441:C443"/>
    <mergeCell ref="D441:G441"/>
    <mergeCell ref="H441:H443"/>
    <mergeCell ref="I441:I443"/>
    <mergeCell ref="J441:J443"/>
    <mergeCell ref="D442:D443"/>
    <mergeCell ref="E442:G442"/>
    <mergeCell ref="A448:B448"/>
    <mergeCell ref="A450:J450"/>
    <mergeCell ref="B452:D452"/>
    <mergeCell ref="E452:F452"/>
    <mergeCell ref="I452:J452"/>
    <mergeCell ref="B453:D453"/>
    <mergeCell ref="E453:F453"/>
    <mergeCell ref="I453:J453"/>
    <mergeCell ref="B454:D454"/>
    <mergeCell ref="E454:F454"/>
    <mergeCell ref="I454:J454"/>
    <mergeCell ref="B455:D455"/>
    <mergeCell ref="E455:F455"/>
    <mergeCell ref="I455:J455"/>
    <mergeCell ref="B456:D456"/>
    <mergeCell ref="E456:F456"/>
    <mergeCell ref="I456:J456"/>
    <mergeCell ref="A457:D457"/>
    <mergeCell ref="E457:F457"/>
    <mergeCell ref="I457:J457"/>
    <mergeCell ref="A459:J459"/>
    <mergeCell ref="B461:D461"/>
    <mergeCell ref="G461:H461"/>
    <mergeCell ref="I461:J461"/>
    <mergeCell ref="B462:D462"/>
    <mergeCell ref="G462:H462"/>
    <mergeCell ref="I462:J462"/>
    <mergeCell ref="B463:D463"/>
    <mergeCell ref="G463:H463"/>
    <mergeCell ref="I463:J463"/>
    <mergeCell ref="B464:D464"/>
    <mergeCell ref="G464:H464"/>
    <mergeCell ref="I464:J464"/>
    <mergeCell ref="B465:D465"/>
    <mergeCell ref="G465:H465"/>
    <mergeCell ref="I465:J465"/>
    <mergeCell ref="A466:D466"/>
    <mergeCell ref="G466:H466"/>
    <mergeCell ref="I466:J466"/>
    <mergeCell ref="A468:J468"/>
    <mergeCell ref="B470:F470"/>
    <mergeCell ref="G470:H470"/>
    <mergeCell ref="I470:J470"/>
    <mergeCell ref="B471:F471"/>
    <mergeCell ref="G471:H471"/>
    <mergeCell ref="I471:J471"/>
    <mergeCell ref="B472:F472"/>
    <mergeCell ref="G472:H472"/>
    <mergeCell ref="I472:J472"/>
    <mergeCell ref="B473:F473"/>
    <mergeCell ref="G473:H473"/>
    <mergeCell ref="I473:J473"/>
    <mergeCell ref="B474:F474"/>
    <mergeCell ref="G474:H474"/>
    <mergeCell ref="I474:J474"/>
    <mergeCell ref="B475:F475"/>
    <mergeCell ref="G475:H475"/>
    <mergeCell ref="I475:J475"/>
    <mergeCell ref="B476:F476"/>
    <mergeCell ref="G476:H476"/>
    <mergeCell ref="I476:J476"/>
    <mergeCell ref="B477:F477"/>
    <mergeCell ref="G477:H477"/>
    <mergeCell ref="I477:J477"/>
    <mergeCell ref="B478:F478"/>
    <mergeCell ref="G478:H478"/>
    <mergeCell ref="I478:J478"/>
    <mergeCell ref="B479:F479"/>
    <mergeCell ref="G479:H479"/>
    <mergeCell ref="I479:J479"/>
    <mergeCell ref="B480:F480"/>
    <mergeCell ref="G480:H480"/>
    <mergeCell ref="I480:J480"/>
    <mergeCell ref="B481:F481"/>
    <mergeCell ref="G481:H481"/>
    <mergeCell ref="I481:J481"/>
    <mergeCell ref="B482:F482"/>
    <mergeCell ref="G482:H482"/>
    <mergeCell ref="I482:J482"/>
    <mergeCell ref="B483:F483"/>
    <mergeCell ref="G483:H483"/>
    <mergeCell ref="I483:J483"/>
    <mergeCell ref="B484:F484"/>
    <mergeCell ref="G484:H484"/>
    <mergeCell ref="I484:J484"/>
    <mergeCell ref="A485:F485"/>
    <mergeCell ref="G485:H485"/>
    <mergeCell ref="I485:J485"/>
    <mergeCell ref="A487:J487"/>
    <mergeCell ref="A489:J489"/>
    <mergeCell ref="A491:J491"/>
    <mergeCell ref="A493:A495"/>
    <mergeCell ref="B493:B495"/>
    <mergeCell ref="C493:C495"/>
    <mergeCell ref="D493:G493"/>
    <mergeCell ref="H493:H495"/>
    <mergeCell ref="I493:I495"/>
    <mergeCell ref="J493:J495"/>
    <mergeCell ref="D494:D495"/>
    <mergeCell ref="E494:G494"/>
    <mergeCell ref="A500:B500"/>
    <mergeCell ref="A502:J502"/>
    <mergeCell ref="B504:D504"/>
    <mergeCell ref="E504:F504"/>
    <mergeCell ref="I504:J504"/>
    <mergeCell ref="B505:D505"/>
    <mergeCell ref="E505:F505"/>
    <mergeCell ref="I505:J505"/>
    <mergeCell ref="B506:D506"/>
    <mergeCell ref="E506:F506"/>
    <mergeCell ref="I506:J506"/>
    <mergeCell ref="B507:D507"/>
    <mergeCell ref="E507:F507"/>
    <mergeCell ref="I507:J507"/>
    <mergeCell ref="B508:D508"/>
    <mergeCell ref="E508:F508"/>
    <mergeCell ref="I508:J508"/>
    <mergeCell ref="A509:D509"/>
    <mergeCell ref="E509:F509"/>
    <mergeCell ref="I509:J509"/>
    <mergeCell ref="A511:J511"/>
    <mergeCell ref="B513:D513"/>
    <mergeCell ref="G513:H513"/>
    <mergeCell ref="I513:J513"/>
    <mergeCell ref="B514:D514"/>
    <mergeCell ref="G514:H514"/>
    <mergeCell ref="I514:J514"/>
    <mergeCell ref="B515:D515"/>
    <mergeCell ref="G515:H515"/>
    <mergeCell ref="I515:J515"/>
    <mergeCell ref="B516:D516"/>
    <mergeCell ref="G516:H516"/>
    <mergeCell ref="I516:J516"/>
    <mergeCell ref="B517:D517"/>
    <mergeCell ref="G517:H517"/>
    <mergeCell ref="I517:J517"/>
    <mergeCell ref="A518:D518"/>
    <mergeCell ref="G518:H518"/>
    <mergeCell ref="I518:J518"/>
    <mergeCell ref="A520:J520"/>
    <mergeCell ref="B522:F522"/>
    <mergeCell ref="G522:H522"/>
    <mergeCell ref="I522:J522"/>
    <mergeCell ref="B523:F523"/>
    <mergeCell ref="G523:H523"/>
    <mergeCell ref="I523:J523"/>
    <mergeCell ref="B524:F524"/>
    <mergeCell ref="G524:H524"/>
    <mergeCell ref="I524:J524"/>
    <mergeCell ref="B525:F525"/>
    <mergeCell ref="G525:H525"/>
    <mergeCell ref="I525:J525"/>
    <mergeCell ref="B526:F526"/>
    <mergeCell ref="G526:H526"/>
    <mergeCell ref="I526:J526"/>
    <mergeCell ref="B527:F527"/>
    <mergeCell ref="G527:H527"/>
    <mergeCell ref="I527:J527"/>
    <mergeCell ref="B528:F528"/>
    <mergeCell ref="G528:H528"/>
    <mergeCell ref="I528:J528"/>
    <mergeCell ref="B529:F529"/>
    <mergeCell ref="G529:H529"/>
    <mergeCell ref="I529:J529"/>
    <mergeCell ref="B530:F530"/>
    <mergeCell ref="G530:H530"/>
    <mergeCell ref="I530:J530"/>
    <mergeCell ref="B531:F531"/>
    <mergeCell ref="G531:H531"/>
    <mergeCell ref="I531:J531"/>
    <mergeCell ref="B532:F532"/>
    <mergeCell ref="G532:H532"/>
    <mergeCell ref="I532:J532"/>
    <mergeCell ref="B533:F533"/>
    <mergeCell ref="G533:H533"/>
    <mergeCell ref="I533:J533"/>
    <mergeCell ref="B534:F534"/>
    <mergeCell ref="G534:H534"/>
    <mergeCell ref="I534:J534"/>
    <mergeCell ref="B535:F535"/>
    <mergeCell ref="G535:H535"/>
    <mergeCell ref="I535:J535"/>
    <mergeCell ref="B536:F536"/>
    <mergeCell ref="G536:H536"/>
    <mergeCell ref="I536:J536"/>
    <mergeCell ref="A537:F537"/>
    <mergeCell ref="G537:H537"/>
    <mergeCell ref="I537:J537"/>
    <mergeCell ref="A539:J539"/>
    <mergeCell ref="A541:J541"/>
    <mergeCell ref="A543:J543"/>
    <mergeCell ref="A545:A547"/>
    <mergeCell ref="B545:B547"/>
    <mergeCell ref="C545:C547"/>
    <mergeCell ref="D545:G545"/>
    <mergeCell ref="H545:H547"/>
    <mergeCell ref="I545:I547"/>
    <mergeCell ref="J545:J547"/>
    <mergeCell ref="D546:D547"/>
    <mergeCell ref="E546:G546"/>
    <mergeCell ref="A552:B552"/>
    <mergeCell ref="A554:J554"/>
    <mergeCell ref="B556:D556"/>
    <mergeCell ref="E556:F556"/>
    <mergeCell ref="I556:J556"/>
    <mergeCell ref="B557:D557"/>
    <mergeCell ref="E557:F557"/>
    <mergeCell ref="I557:J557"/>
    <mergeCell ref="B558:D558"/>
    <mergeCell ref="E558:F558"/>
    <mergeCell ref="I558:J558"/>
    <mergeCell ref="B559:D559"/>
    <mergeCell ref="E559:F559"/>
    <mergeCell ref="I559:J559"/>
    <mergeCell ref="B560:D560"/>
    <mergeCell ref="E560:F560"/>
    <mergeCell ref="I560:J560"/>
    <mergeCell ref="A561:D561"/>
    <mergeCell ref="E561:F561"/>
    <mergeCell ref="I561:J561"/>
    <mergeCell ref="A563:J563"/>
    <mergeCell ref="B565:D565"/>
    <mergeCell ref="G565:H565"/>
    <mergeCell ref="I565:J565"/>
    <mergeCell ref="B566:D566"/>
    <mergeCell ref="G566:H566"/>
    <mergeCell ref="I566:J566"/>
    <mergeCell ref="B567:D567"/>
    <mergeCell ref="G567:H567"/>
    <mergeCell ref="I567:J567"/>
    <mergeCell ref="B568:D568"/>
    <mergeCell ref="G568:H568"/>
    <mergeCell ref="I568:J568"/>
    <mergeCell ref="B569:D569"/>
    <mergeCell ref="G569:H569"/>
    <mergeCell ref="I569:J569"/>
    <mergeCell ref="A570:D570"/>
    <mergeCell ref="G570:H570"/>
    <mergeCell ref="I570:J570"/>
    <mergeCell ref="A572:J572"/>
    <mergeCell ref="B574:F574"/>
    <mergeCell ref="G574:H574"/>
    <mergeCell ref="I574:J574"/>
    <mergeCell ref="B575:F575"/>
    <mergeCell ref="G575:H575"/>
    <mergeCell ref="I575:J575"/>
    <mergeCell ref="B576:F576"/>
    <mergeCell ref="G576:H576"/>
    <mergeCell ref="I576:J576"/>
    <mergeCell ref="B577:F577"/>
    <mergeCell ref="G577:H577"/>
    <mergeCell ref="I577:J577"/>
    <mergeCell ref="B578:F578"/>
    <mergeCell ref="G578:H578"/>
    <mergeCell ref="I578:J578"/>
    <mergeCell ref="B579:F579"/>
    <mergeCell ref="G579:H579"/>
    <mergeCell ref="I579:J579"/>
    <mergeCell ref="B580:F580"/>
    <mergeCell ref="G580:H580"/>
    <mergeCell ref="I580:J580"/>
    <mergeCell ref="B581:F581"/>
    <mergeCell ref="G581:H581"/>
    <mergeCell ref="I581:J581"/>
    <mergeCell ref="B582:F582"/>
    <mergeCell ref="G582:H582"/>
    <mergeCell ref="I582:J582"/>
    <mergeCell ref="B583:F583"/>
    <mergeCell ref="G583:H583"/>
    <mergeCell ref="I583:J583"/>
    <mergeCell ref="B584:F584"/>
    <mergeCell ref="G584:H584"/>
    <mergeCell ref="I584:J584"/>
    <mergeCell ref="B585:F585"/>
    <mergeCell ref="G585:H585"/>
    <mergeCell ref="I585:J585"/>
    <mergeCell ref="B586:F586"/>
    <mergeCell ref="G586:H586"/>
    <mergeCell ref="I586:J586"/>
    <mergeCell ref="B587:F587"/>
    <mergeCell ref="G587:H587"/>
    <mergeCell ref="I587:J587"/>
    <mergeCell ref="B588:F588"/>
    <mergeCell ref="G588:H588"/>
    <mergeCell ref="I588:J588"/>
    <mergeCell ref="A589:F589"/>
    <mergeCell ref="G589:H589"/>
    <mergeCell ref="I589:J589"/>
    <mergeCell ref="A591:J591"/>
    <mergeCell ref="A593:J593"/>
    <mergeCell ref="A595:J595"/>
    <mergeCell ref="A597:A599"/>
    <mergeCell ref="B597:B599"/>
    <mergeCell ref="C597:C599"/>
    <mergeCell ref="D597:G597"/>
    <mergeCell ref="H597:H599"/>
    <mergeCell ref="I597:I599"/>
    <mergeCell ref="J597:J599"/>
    <mergeCell ref="D598:D599"/>
    <mergeCell ref="E598:G598"/>
    <mergeCell ref="A604:B604"/>
    <mergeCell ref="A606:J606"/>
    <mergeCell ref="B608:D608"/>
    <mergeCell ref="E608:F608"/>
    <mergeCell ref="I608:J608"/>
    <mergeCell ref="B609:D609"/>
    <mergeCell ref="E609:F609"/>
    <mergeCell ref="I609:J609"/>
    <mergeCell ref="B610:D610"/>
    <mergeCell ref="E610:F610"/>
    <mergeCell ref="I610:J610"/>
    <mergeCell ref="B611:D611"/>
    <mergeCell ref="E611:F611"/>
    <mergeCell ref="I611:J611"/>
    <mergeCell ref="B612:D612"/>
    <mergeCell ref="E612:F612"/>
    <mergeCell ref="I612:J612"/>
    <mergeCell ref="A613:D613"/>
    <mergeCell ref="E613:F613"/>
    <mergeCell ref="I613:J613"/>
    <mergeCell ref="A615:J615"/>
    <mergeCell ref="B617:D617"/>
    <mergeCell ref="G617:H617"/>
    <mergeCell ref="I617:J617"/>
    <mergeCell ref="B618:D618"/>
    <mergeCell ref="G618:H618"/>
    <mergeCell ref="I618:J618"/>
    <mergeCell ref="B619:D619"/>
    <mergeCell ref="G619:H619"/>
    <mergeCell ref="I619:J619"/>
    <mergeCell ref="B620:D620"/>
    <mergeCell ref="G620:H620"/>
    <mergeCell ref="I620:J620"/>
    <mergeCell ref="B621:D621"/>
    <mergeCell ref="G621:H621"/>
    <mergeCell ref="I621:J621"/>
    <mergeCell ref="A622:D622"/>
    <mergeCell ref="G622:H622"/>
    <mergeCell ref="I622:J622"/>
    <mergeCell ref="A624:J624"/>
    <mergeCell ref="B626:F626"/>
    <mergeCell ref="G626:H626"/>
    <mergeCell ref="I626:J626"/>
    <mergeCell ref="B627:F627"/>
    <mergeCell ref="G627:H627"/>
    <mergeCell ref="I627:J627"/>
    <mergeCell ref="B628:F628"/>
    <mergeCell ref="G628:H628"/>
    <mergeCell ref="I628:J628"/>
    <mergeCell ref="B629:F629"/>
    <mergeCell ref="G629:H629"/>
    <mergeCell ref="I629:J629"/>
    <mergeCell ref="B630:F630"/>
    <mergeCell ref="G630:H630"/>
    <mergeCell ref="I630:J630"/>
    <mergeCell ref="B631:F631"/>
    <mergeCell ref="G631:H631"/>
    <mergeCell ref="I631:J631"/>
    <mergeCell ref="B632:F632"/>
    <mergeCell ref="G632:H632"/>
    <mergeCell ref="I632:J632"/>
    <mergeCell ref="B633:F633"/>
    <mergeCell ref="G633:H633"/>
    <mergeCell ref="I633:J633"/>
    <mergeCell ref="B640:F640"/>
    <mergeCell ref="G640:H640"/>
    <mergeCell ref="I640:J640"/>
    <mergeCell ref="A641:F641"/>
    <mergeCell ref="G641:H641"/>
    <mergeCell ref="I641:J641"/>
    <mergeCell ref="A643:J643"/>
    <mergeCell ref="B634:F634"/>
    <mergeCell ref="G634:H634"/>
    <mergeCell ref="I634:J634"/>
    <mergeCell ref="B635:F635"/>
    <mergeCell ref="G635:H635"/>
    <mergeCell ref="I635:J635"/>
    <mergeCell ref="B636:F636"/>
    <mergeCell ref="G636:H636"/>
    <mergeCell ref="I636:J636"/>
    <mergeCell ref="B637:F637"/>
    <mergeCell ref="G637:H637"/>
    <mergeCell ref="I637:J637"/>
    <mergeCell ref="B638:F638"/>
    <mergeCell ref="G638:H638"/>
    <mergeCell ref="I638:J638"/>
    <mergeCell ref="B639:F639"/>
    <mergeCell ref="G639:H639"/>
    <mergeCell ref="I639:J639"/>
  </mergeCells>
  <pageMargins left="0.39374999999999999" right="0.39374999999999999" top="0.78749999999999998" bottom="0.39374999999999999" header="0.51180555555555496" footer="0.51180555555555496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1"/>
  <sheetViews>
    <sheetView topLeftCell="A49" zoomScaleNormal="100" workbookViewId="0">
      <selection sqref="A1:E1"/>
    </sheetView>
  </sheetViews>
  <sheetFormatPr defaultRowHeight="12.75"/>
  <cols>
    <col min="1" max="1" width="5.42578125" style="40" customWidth="1"/>
    <col min="2" max="2" width="43.7109375" style="40" customWidth="1"/>
    <col min="3" max="3" width="13.85546875" style="40" customWidth="1"/>
    <col min="4" max="4" width="13" style="40" customWidth="1"/>
    <col min="5" max="5" width="20.140625" style="40" customWidth="1"/>
    <col min="6" max="1025" width="8.5703125" style="40" customWidth="1"/>
  </cols>
  <sheetData>
    <row r="1" spans="1:8" ht="13.5" customHeight="1">
      <c r="A1" s="172" t="s">
        <v>247</v>
      </c>
      <c r="B1" s="172"/>
      <c r="C1" s="172"/>
      <c r="D1" s="172"/>
      <c r="E1" s="172"/>
    </row>
    <row r="2" spans="1:8">
      <c r="A2" s="43"/>
      <c r="B2" s="43"/>
      <c r="C2" s="43"/>
      <c r="D2" s="43"/>
      <c r="E2" s="43"/>
    </row>
    <row r="3" spans="1:8">
      <c r="A3" s="183" t="s">
        <v>248</v>
      </c>
      <c r="B3" s="183"/>
      <c r="C3" s="183"/>
      <c r="D3" s="183"/>
      <c r="E3" s="183"/>
    </row>
    <row r="4" spans="1:8">
      <c r="A4" s="43"/>
      <c r="B4" s="43"/>
      <c r="C4" s="43"/>
      <c r="D4" s="43"/>
      <c r="E4" s="43"/>
    </row>
    <row r="5" spans="1:8" ht="25.5" customHeight="1">
      <c r="A5" s="172" t="s">
        <v>190</v>
      </c>
      <c r="B5" s="172"/>
      <c r="C5" s="172"/>
      <c r="D5" s="172"/>
      <c r="E5" s="172"/>
    </row>
    <row r="6" spans="1:8">
      <c r="A6" s="43"/>
      <c r="B6" s="43"/>
      <c r="C6" s="43"/>
      <c r="D6" s="43"/>
      <c r="E6" s="43"/>
    </row>
    <row r="7" spans="1:8" ht="38.25">
      <c r="A7" s="45" t="s">
        <v>30</v>
      </c>
      <c r="B7" s="45" t="s">
        <v>31</v>
      </c>
      <c r="C7" s="45" t="s">
        <v>249</v>
      </c>
      <c r="D7" s="45" t="s">
        <v>250</v>
      </c>
      <c r="E7" s="45" t="s">
        <v>251</v>
      </c>
    </row>
    <row r="8" spans="1:8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8">
      <c r="A9" s="46"/>
      <c r="B9" s="47"/>
      <c r="C9" s="49"/>
      <c r="D9" s="51"/>
      <c r="E9" s="49">
        <f>C9*D9</f>
        <v>0</v>
      </c>
    </row>
    <row r="10" spans="1:8">
      <c r="A10" s="46"/>
      <c r="B10" s="47"/>
      <c r="C10" s="49"/>
      <c r="D10" s="51"/>
      <c r="E10" s="49">
        <f>C10*D10</f>
        <v>0</v>
      </c>
    </row>
    <row r="11" spans="1:8">
      <c r="A11" s="46"/>
      <c r="B11" s="47"/>
      <c r="C11" s="49"/>
      <c r="D11" s="51"/>
      <c r="E11" s="49">
        <f>C11*D11</f>
        <v>0</v>
      </c>
    </row>
    <row r="12" spans="1:8" ht="13.5" customHeight="1">
      <c r="A12" s="170" t="s">
        <v>201</v>
      </c>
      <c r="B12" s="170"/>
      <c r="C12" s="45" t="s">
        <v>202</v>
      </c>
      <c r="D12" s="45" t="s">
        <v>202</v>
      </c>
      <c r="E12" s="49">
        <f>SUM(E9:E11)</f>
        <v>0</v>
      </c>
    </row>
    <row r="13" spans="1:8">
      <c r="A13" s="43"/>
      <c r="B13" s="43"/>
      <c r="C13" s="43"/>
      <c r="D13" s="43"/>
      <c r="E13" s="43"/>
    </row>
    <row r="14" spans="1:8" ht="25.5" customHeight="1">
      <c r="A14" s="172" t="s">
        <v>236</v>
      </c>
      <c r="B14" s="172"/>
      <c r="C14" s="172"/>
      <c r="D14" s="172"/>
      <c r="E14" s="172"/>
      <c r="F14"/>
      <c r="G14"/>
      <c r="H14"/>
    </row>
    <row r="15" spans="1:8">
      <c r="A15" s="43"/>
      <c r="B15" s="43"/>
      <c r="C15" s="43"/>
      <c r="D15" s="43"/>
      <c r="E15" s="43"/>
      <c r="F15"/>
      <c r="G15"/>
      <c r="H15"/>
    </row>
    <row r="16" spans="1:8" ht="38.25">
      <c r="A16" s="45" t="s">
        <v>30</v>
      </c>
      <c r="B16" s="45" t="s">
        <v>31</v>
      </c>
      <c r="C16" s="45" t="s">
        <v>249</v>
      </c>
      <c r="D16" s="45" t="s">
        <v>250</v>
      </c>
      <c r="E16" s="45" t="s">
        <v>251</v>
      </c>
      <c r="F16"/>
      <c r="G16"/>
      <c r="H16"/>
    </row>
    <row r="17" spans="1:8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/>
      <c r="G17"/>
      <c r="H17"/>
    </row>
    <row r="18" spans="1:8">
      <c r="A18" s="46"/>
      <c r="B18" s="47"/>
      <c r="C18" s="49"/>
      <c r="D18" s="51"/>
      <c r="E18" s="49">
        <f>C18*D18</f>
        <v>0</v>
      </c>
      <c r="F18"/>
      <c r="G18"/>
      <c r="H18"/>
    </row>
    <row r="19" spans="1:8">
      <c r="A19" s="46"/>
      <c r="B19" s="47"/>
      <c r="C19" s="49"/>
      <c r="D19" s="51"/>
      <c r="E19" s="49">
        <f>C19*D19</f>
        <v>0</v>
      </c>
      <c r="F19"/>
      <c r="G19"/>
      <c r="H19"/>
    </row>
    <row r="20" spans="1:8">
      <c r="A20" s="46"/>
      <c r="B20" s="47"/>
      <c r="C20" s="49"/>
      <c r="D20" s="51"/>
      <c r="E20" s="49">
        <f>C20*D20</f>
        <v>0</v>
      </c>
      <c r="F20"/>
      <c r="G20"/>
      <c r="H20"/>
    </row>
    <row r="21" spans="1:8" ht="13.5" customHeight="1">
      <c r="A21" s="170" t="s">
        <v>201</v>
      </c>
      <c r="B21" s="170"/>
      <c r="C21" s="45" t="s">
        <v>202</v>
      </c>
      <c r="D21" s="45" t="s">
        <v>202</v>
      </c>
      <c r="E21" s="49">
        <f>SUM(E18:E20)</f>
        <v>0</v>
      </c>
      <c r="F21"/>
      <c r="G21"/>
      <c r="H21"/>
    </row>
    <row r="22" spans="1:8">
      <c r="A22" s="54"/>
      <c r="B22" s="54"/>
      <c r="C22" s="54"/>
      <c r="D22" s="54"/>
      <c r="E22" s="54"/>
      <c r="F22"/>
      <c r="G22"/>
      <c r="H22"/>
    </row>
    <row r="23" spans="1:8" ht="13.5" customHeight="1">
      <c r="A23" s="172" t="s">
        <v>237</v>
      </c>
      <c r="B23" s="172"/>
      <c r="C23" s="172"/>
      <c r="D23" s="172"/>
      <c r="E23" s="172"/>
      <c r="F23"/>
      <c r="G23"/>
      <c r="H23"/>
    </row>
    <row r="24" spans="1:8">
      <c r="A24" s="43"/>
      <c r="B24" s="43"/>
      <c r="C24" s="43"/>
      <c r="D24" s="43"/>
      <c r="E24" s="43"/>
      <c r="F24"/>
      <c r="G24"/>
      <c r="H24"/>
    </row>
    <row r="25" spans="1:8" ht="38.25">
      <c r="A25" s="45" t="s">
        <v>30</v>
      </c>
      <c r="B25" s="45" t="s">
        <v>31</v>
      </c>
      <c r="C25" s="45" t="s">
        <v>249</v>
      </c>
      <c r="D25" s="45" t="s">
        <v>250</v>
      </c>
      <c r="E25" s="45" t="s">
        <v>251</v>
      </c>
      <c r="F25"/>
      <c r="G25"/>
      <c r="H25"/>
    </row>
    <row r="26" spans="1:8">
      <c r="A26" s="45">
        <v>1</v>
      </c>
      <c r="B26" s="45">
        <v>2</v>
      </c>
      <c r="C26" s="45">
        <v>3</v>
      </c>
      <c r="D26" s="45">
        <v>4</v>
      </c>
      <c r="E26" s="45">
        <v>5</v>
      </c>
      <c r="F26"/>
      <c r="G26"/>
      <c r="H26"/>
    </row>
    <row r="27" spans="1:8">
      <c r="A27" s="46"/>
      <c r="B27" s="47"/>
      <c r="C27" s="49"/>
      <c r="D27" s="51"/>
      <c r="E27" s="49">
        <f>C27*D27</f>
        <v>0</v>
      </c>
      <c r="F27"/>
      <c r="G27"/>
      <c r="H27"/>
    </row>
    <row r="28" spans="1:8">
      <c r="A28" s="46"/>
      <c r="B28" s="47"/>
      <c r="C28" s="49"/>
      <c r="D28" s="51"/>
      <c r="E28" s="49">
        <f>C28*D28</f>
        <v>0</v>
      </c>
      <c r="F28"/>
      <c r="G28"/>
      <c r="H28"/>
    </row>
    <row r="29" spans="1:8">
      <c r="A29" s="46"/>
      <c r="B29" s="47"/>
      <c r="C29" s="49"/>
      <c r="D29" s="51"/>
      <c r="E29" s="49">
        <f>C29*D29</f>
        <v>0</v>
      </c>
      <c r="F29"/>
      <c r="G29"/>
      <c r="H29"/>
    </row>
    <row r="30" spans="1:8" ht="13.5" customHeight="1">
      <c r="A30" s="170" t="s">
        <v>201</v>
      </c>
      <c r="B30" s="170"/>
      <c r="C30" s="45" t="s">
        <v>202</v>
      </c>
      <c r="D30" s="45" t="s">
        <v>202</v>
      </c>
      <c r="E30" s="49">
        <f>SUM(E27:E29)</f>
        <v>0</v>
      </c>
      <c r="F30"/>
      <c r="G30"/>
      <c r="H30"/>
    </row>
    <row r="31" spans="1:8">
      <c r="A31" s="54"/>
      <c r="B31" s="54"/>
      <c r="C31" s="54"/>
      <c r="D31" s="54"/>
      <c r="E31" s="54"/>
      <c r="F31"/>
      <c r="G31"/>
      <c r="H31"/>
    </row>
    <row r="32" spans="1:8" ht="25.5" customHeight="1">
      <c r="A32" s="172" t="s">
        <v>238</v>
      </c>
      <c r="B32" s="172"/>
      <c r="C32" s="172"/>
      <c r="D32" s="172"/>
      <c r="E32" s="172"/>
      <c r="F32"/>
      <c r="G32"/>
      <c r="H32"/>
    </row>
    <row r="33" spans="1:8">
      <c r="A33" s="43"/>
      <c r="B33" s="43"/>
      <c r="C33" s="43"/>
      <c r="D33" s="43"/>
      <c r="E33" s="43"/>
      <c r="F33"/>
      <c r="G33"/>
      <c r="H33"/>
    </row>
    <row r="34" spans="1:8" ht="38.25">
      <c r="A34" s="45" t="s">
        <v>30</v>
      </c>
      <c r="B34" s="45" t="s">
        <v>31</v>
      </c>
      <c r="C34" s="45" t="s">
        <v>249</v>
      </c>
      <c r="D34" s="45" t="s">
        <v>250</v>
      </c>
      <c r="E34" s="45" t="s">
        <v>251</v>
      </c>
      <c r="F34"/>
      <c r="G34"/>
      <c r="H34"/>
    </row>
    <row r="35" spans="1:8">
      <c r="A35" s="45">
        <v>1</v>
      </c>
      <c r="B35" s="45">
        <v>2</v>
      </c>
      <c r="C35" s="45">
        <v>3</v>
      </c>
      <c r="D35" s="45">
        <v>4</v>
      </c>
      <c r="E35" s="45">
        <v>5</v>
      </c>
      <c r="F35"/>
      <c r="G35"/>
      <c r="H35"/>
    </row>
    <row r="36" spans="1:8">
      <c r="A36" s="46"/>
      <c r="B36" s="47"/>
      <c r="C36" s="49"/>
      <c r="D36" s="51"/>
      <c r="E36" s="49">
        <f>C36*D36</f>
        <v>0</v>
      </c>
      <c r="F36"/>
      <c r="G36"/>
      <c r="H36"/>
    </row>
    <row r="37" spans="1:8">
      <c r="A37" s="46"/>
      <c r="B37" s="47"/>
      <c r="C37" s="49"/>
      <c r="D37" s="51"/>
      <c r="E37" s="49">
        <f>C37*D37</f>
        <v>0</v>
      </c>
      <c r="F37"/>
      <c r="G37"/>
      <c r="H37"/>
    </row>
    <row r="38" spans="1:8">
      <c r="A38" s="46"/>
      <c r="B38" s="47"/>
      <c r="C38" s="49"/>
      <c r="D38" s="51"/>
      <c r="E38" s="49">
        <f>C38*D38</f>
        <v>0</v>
      </c>
      <c r="F38"/>
      <c r="G38"/>
      <c r="H38"/>
    </row>
    <row r="39" spans="1:8" ht="13.5" customHeight="1">
      <c r="A39" s="170" t="s">
        <v>201</v>
      </c>
      <c r="B39" s="170"/>
      <c r="C39" s="45" t="s">
        <v>202</v>
      </c>
      <c r="D39" s="45" t="s">
        <v>202</v>
      </c>
      <c r="E39" s="49">
        <f>SUM(E36:E38)</f>
        <v>0</v>
      </c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 ht="25.5" customHeight="1">
      <c r="A41" s="172" t="s">
        <v>239</v>
      </c>
      <c r="B41" s="172"/>
      <c r="C41" s="172"/>
      <c r="D41" s="172"/>
      <c r="E41" s="172"/>
      <c r="F41"/>
      <c r="G41"/>
      <c r="H41"/>
    </row>
    <row r="42" spans="1:8">
      <c r="A42" s="43"/>
      <c r="B42" s="43"/>
      <c r="C42" s="43"/>
      <c r="D42" s="43"/>
      <c r="E42" s="43"/>
      <c r="F42"/>
      <c r="G42"/>
      <c r="H42"/>
    </row>
    <row r="43" spans="1:8" ht="38.25">
      <c r="A43" s="45" t="s">
        <v>30</v>
      </c>
      <c r="B43" s="45" t="s">
        <v>31</v>
      </c>
      <c r="C43" s="45" t="s">
        <v>249</v>
      </c>
      <c r="D43" s="45" t="s">
        <v>250</v>
      </c>
      <c r="E43" s="45" t="s">
        <v>251</v>
      </c>
      <c r="F43"/>
      <c r="G43"/>
      <c r="H43"/>
    </row>
    <row r="44" spans="1:8">
      <c r="A44" s="45">
        <v>1</v>
      </c>
      <c r="B44" s="45">
        <v>2</v>
      </c>
      <c r="C44" s="45">
        <v>3</v>
      </c>
      <c r="D44" s="45">
        <v>4</v>
      </c>
      <c r="E44" s="45">
        <v>5</v>
      </c>
      <c r="F44"/>
      <c r="G44"/>
      <c r="H44"/>
    </row>
    <row r="45" spans="1:8">
      <c r="A45" s="46"/>
      <c r="B45" s="47"/>
      <c r="C45" s="49"/>
      <c r="D45" s="51"/>
      <c r="E45" s="49">
        <f>C45*D45</f>
        <v>0</v>
      </c>
      <c r="F45"/>
      <c r="G45"/>
      <c r="H45"/>
    </row>
    <row r="46" spans="1:8">
      <c r="A46" s="46"/>
      <c r="B46" s="47"/>
      <c r="C46" s="49"/>
      <c r="D46" s="51"/>
      <c r="E46" s="49">
        <f>C46*D46</f>
        <v>0</v>
      </c>
      <c r="F46"/>
      <c r="G46"/>
      <c r="H46"/>
    </row>
    <row r="47" spans="1:8">
      <c r="A47" s="46"/>
      <c r="B47" s="47"/>
      <c r="C47" s="49"/>
      <c r="D47" s="51"/>
      <c r="E47" s="49">
        <f>C47*D47</f>
        <v>0</v>
      </c>
      <c r="F47"/>
      <c r="G47"/>
      <c r="H47"/>
    </row>
    <row r="48" spans="1:8" ht="13.5" customHeight="1">
      <c r="A48" s="170" t="s">
        <v>201</v>
      </c>
      <c r="B48" s="170"/>
      <c r="C48" s="45" t="s">
        <v>202</v>
      </c>
      <c r="D48" s="45" t="s">
        <v>202</v>
      </c>
      <c r="E48" s="49">
        <f>SUM(E45:E47)</f>
        <v>0</v>
      </c>
      <c r="F48"/>
      <c r="G48"/>
      <c r="H48"/>
    </row>
    <row r="49" spans="1:8">
      <c r="A49" s="43"/>
      <c r="B49" s="43"/>
      <c r="C49" s="43"/>
      <c r="D49" s="43"/>
      <c r="E49" s="43"/>
      <c r="F49"/>
      <c r="G49"/>
      <c r="H49"/>
    </row>
    <row r="50" spans="1:8" ht="25.5" customHeight="1">
      <c r="A50" s="172" t="s">
        <v>240</v>
      </c>
      <c r="B50" s="172"/>
      <c r="C50" s="172"/>
      <c r="D50" s="172"/>
      <c r="E50" s="172"/>
      <c r="F50"/>
      <c r="G50"/>
      <c r="H50"/>
    </row>
    <row r="51" spans="1:8">
      <c r="A51" s="43"/>
      <c r="B51" s="43"/>
      <c r="C51" s="43"/>
      <c r="D51" s="43"/>
      <c r="E51" s="43"/>
      <c r="F51"/>
      <c r="G51"/>
      <c r="H51"/>
    </row>
    <row r="52" spans="1:8" ht="38.25">
      <c r="A52" s="45" t="s">
        <v>30</v>
      </c>
      <c r="B52" s="45" t="s">
        <v>31</v>
      </c>
      <c r="C52" s="45" t="s">
        <v>249</v>
      </c>
      <c r="D52" s="45" t="s">
        <v>250</v>
      </c>
      <c r="E52" s="45" t="s">
        <v>251</v>
      </c>
      <c r="F52"/>
      <c r="G52"/>
      <c r="H52"/>
    </row>
    <row r="53" spans="1:8">
      <c r="A53" s="45">
        <v>1</v>
      </c>
      <c r="B53" s="45">
        <v>2</v>
      </c>
      <c r="C53" s="45">
        <v>3</v>
      </c>
      <c r="D53" s="45">
        <v>4</v>
      </c>
      <c r="E53" s="45">
        <v>5</v>
      </c>
      <c r="F53"/>
      <c r="G53"/>
      <c r="H53"/>
    </row>
    <row r="54" spans="1:8">
      <c r="A54" s="46"/>
      <c r="B54" s="47"/>
      <c r="C54" s="49"/>
      <c r="D54" s="51"/>
      <c r="E54" s="49">
        <f>C54*D54</f>
        <v>0</v>
      </c>
      <c r="F54"/>
      <c r="G54"/>
      <c r="H54"/>
    </row>
    <row r="55" spans="1:8">
      <c r="A55" s="46"/>
      <c r="B55" s="47"/>
      <c r="C55" s="49"/>
      <c r="D55" s="51"/>
      <c r="E55" s="49">
        <f>C55*D55</f>
        <v>0</v>
      </c>
      <c r="F55"/>
      <c r="G55"/>
      <c r="H55"/>
    </row>
    <row r="56" spans="1:8">
      <c r="A56" s="46"/>
      <c r="B56" s="47"/>
      <c r="C56" s="49"/>
      <c r="D56" s="51"/>
      <c r="E56" s="49">
        <f>C56*D56</f>
        <v>0</v>
      </c>
      <c r="F56"/>
      <c r="G56"/>
      <c r="H56"/>
    </row>
    <row r="57" spans="1:8" ht="13.5" customHeight="1">
      <c r="A57" s="170" t="s">
        <v>201</v>
      </c>
      <c r="B57" s="170"/>
      <c r="C57" s="45" t="s">
        <v>202</v>
      </c>
      <c r="D57" s="45" t="s">
        <v>202</v>
      </c>
      <c r="E57" s="49">
        <f>SUM(E54:E56)</f>
        <v>0</v>
      </c>
      <c r="F57"/>
      <c r="G57"/>
      <c r="H57"/>
    </row>
    <row r="58" spans="1:8">
      <c r="A58" s="54"/>
      <c r="B58" s="54"/>
      <c r="C58" s="54"/>
      <c r="D58" s="54"/>
      <c r="E58" s="54"/>
      <c r="F58"/>
      <c r="G58"/>
      <c r="H58"/>
    </row>
    <row r="59" spans="1:8" ht="25.5" customHeight="1">
      <c r="A59" s="172" t="s">
        <v>241</v>
      </c>
      <c r="B59" s="172"/>
      <c r="C59" s="172"/>
      <c r="D59" s="172"/>
      <c r="E59" s="172"/>
      <c r="F59"/>
      <c r="G59"/>
      <c r="H59"/>
    </row>
    <row r="60" spans="1:8">
      <c r="A60" s="43"/>
      <c r="B60" s="43"/>
      <c r="C60" s="43"/>
      <c r="D60" s="43"/>
      <c r="E60" s="43"/>
      <c r="F60"/>
      <c r="G60"/>
      <c r="H60"/>
    </row>
    <row r="61" spans="1:8" ht="38.25">
      <c r="A61" s="45" t="s">
        <v>30</v>
      </c>
      <c r="B61" s="45" t="s">
        <v>31</v>
      </c>
      <c r="C61" s="45" t="s">
        <v>249</v>
      </c>
      <c r="D61" s="45" t="s">
        <v>250</v>
      </c>
      <c r="E61" s="45" t="s">
        <v>251</v>
      </c>
      <c r="F61"/>
      <c r="G61"/>
      <c r="H61"/>
    </row>
    <row r="62" spans="1:8">
      <c r="A62" s="45">
        <v>1</v>
      </c>
      <c r="B62" s="45">
        <v>2</v>
      </c>
      <c r="C62" s="45">
        <v>3</v>
      </c>
      <c r="D62" s="45">
        <v>4</v>
      </c>
      <c r="E62" s="45">
        <v>5</v>
      </c>
      <c r="F62"/>
      <c r="G62"/>
      <c r="H62"/>
    </row>
    <row r="63" spans="1:8">
      <c r="A63" s="46"/>
      <c r="B63" s="47"/>
      <c r="C63" s="49"/>
      <c r="D63" s="51"/>
      <c r="E63" s="49">
        <f>C63*D63</f>
        <v>0</v>
      </c>
      <c r="F63"/>
      <c r="G63"/>
      <c r="H63"/>
    </row>
    <row r="64" spans="1:8">
      <c r="A64" s="46"/>
      <c r="B64" s="47"/>
      <c r="C64" s="49"/>
      <c r="D64" s="51"/>
      <c r="E64" s="49">
        <f>C64*D64</f>
        <v>0</v>
      </c>
      <c r="F64"/>
      <c r="G64"/>
      <c r="H64"/>
    </row>
    <row r="65" spans="1:8">
      <c r="A65" s="46"/>
      <c r="B65" s="47"/>
      <c r="C65" s="49"/>
      <c r="D65" s="51"/>
      <c r="E65" s="49">
        <f>C65*D65</f>
        <v>0</v>
      </c>
      <c r="F65"/>
      <c r="G65"/>
      <c r="H65"/>
    </row>
    <row r="66" spans="1:8" ht="13.5" customHeight="1">
      <c r="A66" s="170" t="s">
        <v>201</v>
      </c>
      <c r="B66" s="170"/>
      <c r="C66" s="45" t="s">
        <v>202</v>
      </c>
      <c r="D66" s="45" t="s">
        <v>202</v>
      </c>
      <c r="E66" s="49">
        <f>SUM(E63:E65)</f>
        <v>0</v>
      </c>
      <c r="F66"/>
      <c r="G66"/>
      <c r="H66"/>
    </row>
    <row r="67" spans="1:8">
      <c r="A67" s="54"/>
      <c r="B67" s="54"/>
      <c r="C67" s="54"/>
      <c r="D67" s="54"/>
      <c r="E67" s="54"/>
      <c r="F67"/>
      <c r="G67"/>
      <c r="H67"/>
    </row>
    <row r="68" spans="1:8" ht="25.5" customHeight="1">
      <c r="A68" s="172" t="s">
        <v>242</v>
      </c>
      <c r="B68" s="172"/>
      <c r="C68" s="172"/>
      <c r="D68" s="172"/>
      <c r="E68" s="172"/>
      <c r="F68"/>
      <c r="G68"/>
      <c r="H68"/>
    </row>
    <row r="69" spans="1:8">
      <c r="A69" s="43"/>
      <c r="B69" s="43"/>
      <c r="C69" s="43"/>
      <c r="D69" s="43"/>
      <c r="E69" s="43"/>
      <c r="F69"/>
      <c r="G69"/>
      <c r="H69"/>
    </row>
    <row r="70" spans="1:8" ht="38.25">
      <c r="A70" s="45" t="s">
        <v>30</v>
      </c>
      <c r="B70" s="45" t="s">
        <v>31</v>
      </c>
      <c r="C70" s="45" t="s">
        <v>249</v>
      </c>
      <c r="D70" s="45" t="s">
        <v>250</v>
      </c>
      <c r="E70" s="45" t="s">
        <v>251</v>
      </c>
      <c r="F70"/>
      <c r="G70"/>
      <c r="H70"/>
    </row>
    <row r="71" spans="1:8">
      <c r="A71" s="45">
        <v>1</v>
      </c>
      <c r="B71" s="45">
        <v>2</v>
      </c>
      <c r="C71" s="45">
        <v>3</v>
      </c>
      <c r="D71" s="45">
        <v>4</v>
      </c>
      <c r="E71" s="45">
        <v>5</v>
      </c>
      <c r="F71"/>
      <c r="G71"/>
      <c r="H71"/>
    </row>
    <row r="72" spans="1:8">
      <c r="A72" s="46"/>
      <c r="B72" s="47"/>
      <c r="C72" s="49"/>
      <c r="D72" s="51"/>
      <c r="E72" s="49">
        <f>C72*D72</f>
        <v>0</v>
      </c>
      <c r="F72"/>
      <c r="G72"/>
      <c r="H72"/>
    </row>
    <row r="73" spans="1:8">
      <c r="A73" s="46"/>
      <c r="B73" s="47"/>
      <c r="C73" s="49"/>
      <c r="D73" s="51"/>
      <c r="E73" s="49">
        <f>C73*D73</f>
        <v>0</v>
      </c>
      <c r="F73"/>
      <c r="G73"/>
      <c r="H73"/>
    </row>
    <row r="74" spans="1:8">
      <c r="A74" s="46"/>
      <c r="B74" s="47"/>
      <c r="C74" s="49"/>
      <c r="D74" s="51"/>
      <c r="E74" s="49">
        <f>C74*D74</f>
        <v>0</v>
      </c>
      <c r="F74"/>
      <c r="G74"/>
      <c r="H74"/>
    </row>
    <row r="75" spans="1:8" ht="13.5" customHeight="1">
      <c r="A75" s="170" t="s">
        <v>201</v>
      </c>
      <c r="B75" s="170"/>
      <c r="C75" s="45" t="s">
        <v>202</v>
      </c>
      <c r="D75" s="45" t="s">
        <v>202</v>
      </c>
      <c r="E75" s="49">
        <f>SUM(E72:E74)</f>
        <v>0</v>
      </c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 ht="25.5" customHeight="1">
      <c r="A77" s="172" t="s">
        <v>243</v>
      </c>
      <c r="B77" s="172"/>
      <c r="C77" s="172"/>
      <c r="D77" s="172"/>
      <c r="E77" s="172"/>
      <c r="F77"/>
      <c r="G77"/>
      <c r="H77"/>
    </row>
    <row r="78" spans="1:8">
      <c r="A78" s="43"/>
      <c r="B78" s="43"/>
      <c r="C78" s="43"/>
      <c r="D78" s="43"/>
      <c r="E78" s="43"/>
      <c r="F78"/>
      <c r="G78"/>
      <c r="H78"/>
    </row>
    <row r="79" spans="1:8" ht="38.25">
      <c r="A79" s="45" t="s">
        <v>30</v>
      </c>
      <c r="B79" s="45" t="s">
        <v>31</v>
      </c>
      <c r="C79" s="45" t="s">
        <v>249</v>
      </c>
      <c r="D79" s="45" t="s">
        <v>250</v>
      </c>
      <c r="E79" s="45" t="s">
        <v>251</v>
      </c>
      <c r="F79"/>
      <c r="G79"/>
      <c r="H79"/>
    </row>
    <row r="80" spans="1:8">
      <c r="A80" s="45">
        <v>1</v>
      </c>
      <c r="B80" s="45">
        <v>2</v>
      </c>
      <c r="C80" s="45">
        <v>3</v>
      </c>
      <c r="D80" s="45">
        <v>4</v>
      </c>
      <c r="E80" s="45">
        <v>5</v>
      </c>
      <c r="F80"/>
      <c r="G80"/>
      <c r="H80"/>
    </row>
    <row r="81" spans="1:8">
      <c r="A81" s="46"/>
      <c r="B81" s="47"/>
      <c r="C81" s="49"/>
      <c r="D81" s="51"/>
      <c r="E81" s="49">
        <f>C81*D81</f>
        <v>0</v>
      </c>
      <c r="F81"/>
      <c r="G81"/>
      <c r="H81"/>
    </row>
    <row r="82" spans="1:8">
      <c r="A82" s="46"/>
      <c r="B82" s="47"/>
      <c r="C82" s="49"/>
      <c r="D82" s="51"/>
      <c r="E82" s="49">
        <f>C82*D82</f>
        <v>0</v>
      </c>
      <c r="F82"/>
      <c r="G82"/>
      <c r="H82"/>
    </row>
    <row r="83" spans="1:8">
      <c r="A83" s="46"/>
      <c r="B83" s="47"/>
      <c r="C83" s="49"/>
      <c r="D83" s="51"/>
      <c r="E83" s="49">
        <f>C83*D83</f>
        <v>0</v>
      </c>
      <c r="F83"/>
      <c r="G83"/>
      <c r="H83"/>
    </row>
    <row r="84" spans="1:8" ht="13.5" customHeight="1">
      <c r="A84" s="170" t="s">
        <v>201</v>
      </c>
      <c r="B84" s="170"/>
      <c r="C84" s="45" t="s">
        <v>202</v>
      </c>
      <c r="D84" s="45" t="s">
        <v>202</v>
      </c>
      <c r="E84" s="49">
        <f>SUM(E81:E83)</f>
        <v>0</v>
      </c>
      <c r="F84"/>
      <c r="G84"/>
      <c r="H84"/>
    </row>
    <row r="85" spans="1:8">
      <c r="A85" s="43"/>
      <c r="B85" s="43"/>
      <c r="C85" s="43"/>
      <c r="D85" s="43"/>
      <c r="E85" s="43"/>
      <c r="F85"/>
      <c r="G85"/>
      <c r="H85"/>
    </row>
    <row r="86" spans="1:8" ht="25.5" customHeight="1">
      <c r="A86" s="172" t="s">
        <v>244</v>
      </c>
      <c r="B86" s="172"/>
      <c r="C86" s="172"/>
      <c r="D86" s="172"/>
      <c r="E86" s="172"/>
      <c r="F86"/>
      <c r="G86"/>
      <c r="H86"/>
    </row>
    <row r="87" spans="1:8">
      <c r="A87" s="43"/>
      <c r="B87" s="43"/>
      <c r="C87" s="43"/>
      <c r="D87" s="43"/>
      <c r="E87" s="43"/>
      <c r="F87"/>
      <c r="G87"/>
      <c r="H87"/>
    </row>
    <row r="88" spans="1:8" ht="38.25">
      <c r="A88" s="45" t="s">
        <v>30</v>
      </c>
      <c r="B88" s="45" t="s">
        <v>31</v>
      </c>
      <c r="C88" s="45" t="s">
        <v>249</v>
      </c>
      <c r="D88" s="45" t="s">
        <v>250</v>
      </c>
      <c r="E88" s="45" t="s">
        <v>251</v>
      </c>
      <c r="F88"/>
      <c r="G88"/>
      <c r="H88"/>
    </row>
    <row r="89" spans="1:8">
      <c r="A89" s="45">
        <v>1</v>
      </c>
      <c r="B89" s="45">
        <v>2</v>
      </c>
      <c r="C89" s="45">
        <v>3</v>
      </c>
      <c r="D89" s="45">
        <v>4</v>
      </c>
      <c r="E89" s="45">
        <v>5</v>
      </c>
      <c r="F89"/>
      <c r="G89"/>
      <c r="H89"/>
    </row>
    <row r="90" spans="1:8">
      <c r="A90" s="46"/>
      <c r="B90" s="47"/>
      <c r="C90" s="49"/>
      <c r="D90" s="51"/>
      <c r="E90" s="49">
        <f>C90*D90</f>
        <v>0</v>
      </c>
      <c r="F90"/>
      <c r="G90"/>
      <c r="H90"/>
    </row>
    <row r="91" spans="1:8">
      <c r="A91" s="46"/>
      <c r="B91" s="47"/>
      <c r="C91" s="49"/>
      <c r="D91" s="51"/>
      <c r="E91" s="49">
        <f>C91*D91</f>
        <v>0</v>
      </c>
      <c r="F91"/>
      <c r="G91"/>
      <c r="H91"/>
    </row>
    <row r="92" spans="1:8">
      <c r="A92" s="46"/>
      <c r="B92" s="47"/>
      <c r="C92" s="49"/>
      <c r="D92" s="51"/>
      <c r="E92" s="49">
        <f>C92*D92</f>
        <v>0</v>
      </c>
      <c r="F92"/>
      <c r="G92"/>
      <c r="H92"/>
    </row>
    <row r="93" spans="1:8" ht="13.5" customHeight="1">
      <c r="A93" s="170" t="s">
        <v>201</v>
      </c>
      <c r="B93" s="170"/>
      <c r="C93" s="45" t="s">
        <v>202</v>
      </c>
      <c r="D93" s="45" t="s">
        <v>202</v>
      </c>
      <c r="E93" s="49">
        <f>SUM(E90:E92)</f>
        <v>0</v>
      </c>
      <c r="F93"/>
      <c r="G93"/>
      <c r="H93"/>
    </row>
    <row r="94" spans="1:8">
      <c r="A94" s="54"/>
      <c r="B94" s="54"/>
      <c r="C94" s="54"/>
      <c r="D94" s="54"/>
      <c r="E94" s="54"/>
      <c r="F94"/>
      <c r="G94"/>
      <c r="H94"/>
    </row>
    <row r="95" spans="1:8" ht="25.5" customHeight="1">
      <c r="A95" s="172" t="s">
        <v>245</v>
      </c>
      <c r="B95" s="172"/>
      <c r="C95" s="172"/>
      <c r="D95" s="172"/>
      <c r="E95" s="172"/>
      <c r="F95"/>
      <c r="G95"/>
      <c r="H95"/>
    </row>
    <row r="96" spans="1:8">
      <c r="A96" s="43"/>
      <c r="B96" s="43"/>
      <c r="C96" s="43"/>
      <c r="D96" s="43"/>
      <c r="E96" s="43"/>
      <c r="F96"/>
      <c r="G96"/>
      <c r="H96"/>
    </row>
    <row r="97" spans="1:8" ht="38.25">
      <c r="A97" s="45" t="s">
        <v>30</v>
      </c>
      <c r="B97" s="45" t="s">
        <v>31</v>
      </c>
      <c r="C97" s="45" t="s">
        <v>249</v>
      </c>
      <c r="D97" s="45" t="s">
        <v>250</v>
      </c>
      <c r="E97" s="45" t="s">
        <v>251</v>
      </c>
      <c r="F97"/>
      <c r="G97"/>
      <c r="H97"/>
    </row>
    <row r="98" spans="1:8">
      <c r="A98" s="45">
        <v>1</v>
      </c>
      <c r="B98" s="45">
        <v>2</v>
      </c>
      <c r="C98" s="45">
        <v>3</v>
      </c>
      <c r="D98" s="45">
        <v>4</v>
      </c>
      <c r="E98" s="45">
        <v>5</v>
      </c>
      <c r="F98"/>
      <c r="G98"/>
      <c r="H98"/>
    </row>
    <row r="99" spans="1:8">
      <c r="A99" s="46"/>
      <c r="B99" s="47"/>
      <c r="C99" s="49"/>
      <c r="D99" s="51"/>
      <c r="E99" s="49">
        <f>C99*D99</f>
        <v>0</v>
      </c>
      <c r="F99"/>
      <c r="G99"/>
      <c r="H99"/>
    </row>
    <row r="100" spans="1:8">
      <c r="A100" s="46"/>
      <c r="B100" s="47"/>
      <c r="C100" s="49"/>
      <c r="D100" s="51"/>
      <c r="E100" s="49">
        <f>C100*D100</f>
        <v>0</v>
      </c>
      <c r="F100"/>
      <c r="G100"/>
      <c r="H100"/>
    </row>
    <row r="101" spans="1:8">
      <c r="A101" s="46"/>
      <c r="B101" s="47"/>
      <c r="C101" s="49"/>
      <c r="D101" s="51"/>
      <c r="E101" s="49">
        <f>C101*D101</f>
        <v>0</v>
      </c>
      <c r="F101"/>
      <c r="G101"/>
      <c r="H101"/>
    </row>
    <row r="102" spans="1:8" ht="13.5" customHeight="1">
      <c r="A102" s="170" t="s">
        <v>201</v>
      </c>
      <c r="B102" s="170"/>
      <c r="C102" s="45" t="s">
        <v>202</v>
      </c>
      <c r="D102" s="45" t="s">
        <v>202</v>
      </c>
      <c r="E102" s="49">
        <f>SUM(E99:E101)</f>
        <v>0</v>
      </c>
      <c r="F102"/>
      <c r="G102"/>
      <c r="H102"/>
    </row>
    <row r="103" spans="1:8">
      <c r="A103" s="54"/>
      <c r="B103" s="54"/>
      <c r="C103" s="54"/>
      <c r="D103" s="54"/>
      <c r="E103" s="54"/>
      <c r="F103"/>
      <c r="G103"/>
      <c r="H103"/>
    </row>
    <row r="104" spans="1:8" ht="25.5" customHeight="1">
      <c r="A104" s="172" t="s">
        <v>246</v>
      </c>
      <c r="B104" s="172"/>
      <c r="C104" s="172"/>
      <c r="D104" s="172"/>
      <c r="E104" s="172"/>
      <c r="F104"/>
      <c r="G104"/>
      <c r="H104"/>
    </row>
    <row r="105" spans="1:8">
      <c r="A105" s="43"/>
      <c r="B105" s="43"/>
      <c r="C105" s="43"/>
      <c r="D105" s="43"/>
      <c r="E105" s="43"/>
      <c r="F105"/>
      <c r="G105"/>
      <c r="H105"/>
    </row>
    <row r="106" spans="1:8" ht="38.25">
      <c r="A106" s="45" t="s">
        <v>30</v>
      </c>
      <c r="B106" s="45" t="s">
        <v>31</v>
      </c>
      <c r="C106" s="45" t="s">
        <v>249</v>
      </c>
      <c r="D106" s="45" t="s">
        <v>250</v>
      </c>
      <c r="E106" s="45" t="s">
        <v>251</v>
      </c>
      <c r="F106"/>
      <c r="G106"/>
      <c r="H106"/>
    </row>
    <row r="107" spans="1:8">
      <c r="A107" s="45">
        <v>1</v>
      </c>
      <c r="B107" s="45">
        <v>2</v>
      </c>
      <c r="C107" s="45">
        <v>3</v>
      </c>
      <c r="D107" s="45">
        <v>4</v>
      </c>
      <c r="E107" s="45">
        <v>5</v>
      </c>
      <c r="F107"/>
      <c r="G107"/>
      <c r="H107"/>
    </row>
    <row r="108" spans="1:8">
      <c r="A108" s="46"/>
      <c r="B108" s="47"/>
      <c r="C108" s="49"/>
      <c r="D108" s="51"/>
      <c r="E108" s="49">
        <f>C108*D108</f>
        <v>0</v>
      </c>
      <c r="F108"/>
      <c r="G108"/>
      <c r="H108"/>
    </row>
    <row r="109" spans="1:8">
      <c r="A109" s="46"/>
      <c r="B109" s="47"/>
      <c r="C109" s="49"/>
      <c r="D109" s="51"/>
      <c r="E109" s="49">
        <f>C109*D109</f>
        <v>0</v>
      </c>
      <c r="F109"/>
      <c r="G109"/>
      <c r="H109"/>
    </row>
    <row r="110" spans="1:8">
      <c r="A110" s="46"/>
      <c r="B110" s="47"/>
      <c r="C110" s="49"/>
      <c r="D110" s="51"/>
      <c r="E110" s="49">
        <f>C110*D110</f>
        <v>0</v>
      </c>
      <c r="F110"/>
      <c r="G110"/>
      <c r="H110"/>
    </row>
    <row r="111" spans="1:8" ht="13.5" customHeight="1">
      <c r="A111" s="170" t="s">
        <v>201</v>
      </c>
      <c r="B111" s="170"/>
      <c r="C111" s="45" t="s">
        <v>202</v>
      </c>
      <c r="D111" s="45" t="s">
        <v>202</v>
      </c>
      <c r="E111" s="49">
        <f>SUM(E108:E110)</f>
        <v>0</v>
      </c>
      <c r="F111"/>
      <c r="G111"/>
      <c r="H111"/>
    </row>
  </sheetData>
  <mergeCells count="26">
    <mergeCell ref="A1:E1"/>
    <mergeCell ref="A3:E3"/>
    <mergeCell ref="A5:E5"/>
    <mergeCell ref="A12:B12"/>
    <mergeCell ref="A14:E14"/>
    <mergeCell ref="A21:B21"/>
    <mergeCell ref="A23:E23"/>
    <mergeCell ref="A30:B30"/>
    <mergeCell ref="A32:E32"/>
    <mergeCell ref="A39:B39"/>
    <mergeCell ref="A41:E41"/>
    <mergeCell ref="A48:B48"/>
    <mergeCell ref="A50:E50"/>
    <mergeCell ref="A57:B57"/>
    <mergeCell ref="A59:E59"/>
    <mergeCell ref="A66:B66"/>
    <mergeCell ref="A68:E68"/>
    <mergeCell ref="A75:B75"/>
    <mergeCell ref="A77:E77"/>
    <mergeCell ref="A84:B84"/>
    <mergeCell ref="A111:B111"/>
    <mergeCell ref="A86:E86"/>
    <mergeCell ref="A93:B93"/>
    <mergeCell ref="A95:E95"/>
    <mergeCell ref="A102:B102"/>
    <mergeCell ref="A104:E104"/>
  </mergeCells>
  <pageMargins left="0.39374999999999999" right="0.39374999999999999" top="0.78749999999999998" bottom="0.39374999999999999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титульный</vt:lpstr>
      <vt:lpstr>раздел1</vt:lpstr>
      <vt:lpstr>раздел2</vt:lpstr>
      <vt:lpstr>раздел3_1</vt:lpstr>
      <vt:lpstr>раздел3_2</vt:lpstr>
      <vt:lpstr>раздел3_3</vt:lpstr>
      <vt:lpstr>справ</vt:lpstr>
      <vt:lpstr>прил1</vt:lpstr>
      <vt:lpstr>прил2</vt:lpstr>
      <vt:lpstr>прил3</vt:lpstr>
      <vt:lpstr>прил4</vt:lpstr>
      <vt:lpstr>прил5</vt:lpstr>
      <vt:lpstr>прил6</vt:lpstr>
      <vt:lpstr>раздел2!Заголовки_для_печати</vt:lpstr>
      <vt:lpstr>раздел3_1!Заголовки_для_печати</vt:lpstr>
      <vt:lpstr>раздел3_2!Заголовки_для_печати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2018-07-03T10:50:11Z</cp:lastPrinted>
  <dcterms:created xsi:type="dcterms:W3CDTF">2018-02-20T06:44:46Z</dcterms:created>
  <dcterms:modified xsi:type="dcterms:W3CDTF">2018-07-09T12:35:07Z</dcterms:modified>
</cp:coreProperties>
</file>